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alcone_Tiziana\Desktop\"/>
    </mc:Choice>
  </mc:AlternateContent>
  <xr:revisionPtr revIDLastSave="0" documentId="13_ncr:1_{255D875F-D462-4D38-9FB3-2DD88AD5E9C7}" xr6:coauthVersionLast="47" xr6:coauthVersionMax="47" xr10:uidLastSave="{00000000-0000-0000-0000-000000000000}"/>
  <bookViews>
    <workbookView xWindow="28680" yWindow="-120" windowWidth="29040" windowHeight="15840" xr2:uid="{F10710C8-53E8-4F96-A799-24A9EF75C1E6}"/>
  </bookViews>
  <sheets>
    <sheet name="Riepilogo tabelle e figure" sheetId="2" r:id="rId1"/>
    <sheet name="Tabella 2.1a" sheetId="4" r:id="rId2"/>
    <sheet name="Tabella 2.2a" sheetId="7" r:id="rId3"/>
    <sheet name="Tabella 2.3" sheetId="10" r:id="rId4"/>
    <sheet name="Tabella 2.4" sheetId="11" r:id="rId5"/>
    <sheet name="Tabella 2.5" sheetId="12" r:id="rId6"/>
    <sheet name="Tabella 2.6" sheetId="13" r:id="rId7"/>
    <sheet name="Tabella 2.7" sheetId="14" r:id="rId8"/>
    <sheet name="Tabella 2.8" sheetId="15" r:id="rId9"/>
    <sheet name="Tabella 2.9" sheetId="16" r:id="rId10"/>
    <sheet name="Tabella 2.10" sheetId="17" r:id="rId11"/>
    <sheet name="Tabella 2.11 e Figure 2.3 2.4" sheetId="18" r:id="rId12"/>
    <sheet name="Tabella 2.12" sheetId="19" r:id="rId13"/>
    <sheet name="Tabella 2.13" sheetId="20" r:id="rId14"/>
  </sheets>
  <definedNames>
    <definedName name="_xlnm._FilterDatabase" localSheetId="4" hidden="1">'Tabella 2.4'!$A$1:$K$18</definedName>
    <definedName name="_xlnm.Print_Area" localSheetId="11">'Tabella 2.11 e Figure 2.3 2.4'!$A$1:$G$12</definedName>
    <definedName name="_xlnm.Print_Area" localSheetId="12">'Tabella 2.12'!#REF!</definedName>
    <definedName name="_xlnm.Print_Area" localSheetId="4">'Tabella 2.4'!$A$1:$K$16</definedName>
    <definedName name="_xlnm.Print_Area" localSheetId="5">'Tabella 2.5'!$A$1:$K$27</definedName>
    <definedName name="_xlnm.Print_Area" localSheetId="6">'Tabella 2.6'!$A$1:$K$16</definedName>
    <definedName name="_xlnm.Print_Area" localSheetId="7">'Tabella 2.7'!$A$1:$I$22</definedName>
    <definedName name="_xlnm.Print_Area" localSheetId="8">'Tabella 2.8'!$A$1:$C$25</definedName>
    <definedName name="_xlnm.Print_Area" localSheetId="9">'Tabella 2.9'!$A$1:$C$12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4" i="2" l="1"/>
  <c r="A25" i="2"/>
  <c r="F18" i="20"/>
  <c r="F17" i="20"/>
  <c r="F16" i="20"/>
  <c r="F15" i="20"/>
  <c r="D14" i="20"/>
  <c r="E16" i="20" s="1"/>
  <c r="B14" i="20"/>
  <c r="F14" i="20" s="1"/>
  <c r="F13" i="20"/>
  <c r="B12" i="20"/>
  <c r="C13" i="20" s="1"/>
  <c r="F11" i="20"/>
  <c r="C11" i="20"/>
  <c r="F10" i="20"/>
  <c r="F9" i="20"/>
  <c r="C9" i="20"/>
  <c r="D8" i="20"/>
  <c r="E11" i="20" s="1"/>
  <c r="B8" i="20"/>
  <c r="C8" i="20" s="1"/>
  <c r="F7" i="20"/>
  <c r="D6" i="20"/>
  <c r="B6" i="20"/>
  <c r="AF12" i="19"/>
  <c r="C10" i="19"/>
  <c r="C8" i="19"/>
  <c r="B4" i="19"/>
  <c r="C11" i="19" s="1"/>
  <c r="J43" i="18"/>
  <c r="J41" i="18"/>
  <c r="I40" i="18"/>
  <c r="J44" i="18" s="1"/>
  <c r="I19" i="18"/>
  <c r="J20" i="18" s="1"/>
  <c r="F12" i="18"/>
  <c r="C12" i="18"/>
  <c r="F11" i="18"/>
  <c r="G11" i="18" s="1"/>
  <c r="C11" i="18"/>
  <c r="F10" i="18"/>
  <c r="G10" i="18" s="1"/>
  <c r="C10" i="18"/>
  <c r="F9" i="18"/>
  <c r="C9" i="18"/>
  <c r="F8" i="18"/>
  <c r="C8" i="18"/>
  <c r="F7" i="18"/>
  <c r="G7" i="18" s="1"/>
  <c r="C7" i="18"/>
  <c r="F6" i="18"/>
  <c r="G6" i="18" s="1"/>
  <c r="C6" i="18"/>
  <c r="D5" i="18"/>
  <c r="E11" i="18" s="1"/>
  <c r="B5" i="18"/>
  <c r="F5" i="18" s="1"/>
  <c r="J14" i="17"/>
  <c r="I14" i="17"/>
  <c r="E14" i="17"/>
  <c r="J13" i="17"/>
  <c r="I13" i="17"/>
  <c r="E13" i="17"/>
  <c r="J12" i="17"/>
  <c r="I12" i="17"/>
  <c r="E12" i="17"/>
  <c r="J11" i="17"/>
  <c r="I11" i="17"/>
  <c r="E11" i="17"/>
  <c r="J10" i="17"/>
  <c r="I10" i="17"/>
  <c r="E10" i="17"/>
  <c r="J9" i="17"/>
  <c r="I9" i="17"/>
  <c r="E9" i="17"/>
  <c r="J8" i="17"/>
  <c r="I8" i="17"/>
  <c r="E8" i="17"/>
  <c r="J7" i="17"/>
  <c r="I7" i="17"/>
  <c r="E7" i="17"/>
  <c r="J6" i="17"/>
  <c r="I6" i="17"/>
  <c r="E6" i="17"/>
  <c r="H5" i="17"/>
  <c r="F5" i="17"/>
  <c r="G12" i="17" s="1"/>
  <c r="D5" i="17"/>
  <c r="B5" i="17"/>
  <c r="C11" i="17" s="1"/>
  <c r="C12" i="16"/>
  <c r="C11" i="16"/>
  <c r="B9" i="16"/>
  <c r="C10" i="16" s="1"/>
  <c r="C8" i="16"/>
  <c r="C6" i="16"/>
  <c r="B5" i="16"/>
  <c r="C7" i="16" s="1"/>
  <c r="B4" i="16"/>
  <c r="B3" i="16" s="1"/>
  <c r="C9" i="16" s="1"/>
  <c r="C25" i="15"/>
  <c r="C24" i="15"/>
  <c r="C23" i="15"/>
  <c r="C22" i="15"/>
  <c r="C21" i="15"/>
  <c r="B20" i="15"/>
  <c r="C19" i="15"/>
  <c r="C18" i="15"/>
  <c r="C17" i="15"/>
  <c r="C16" i="15"/>
  <c r="C15" i="15"/>
  <c r="C14" i="15"/>
  <c r="C13" i="15"/>
  <c r="C11" i="15"/>
  <c r="C10" i="15"/>
  <c r="C9" i="15"/>
  <c r="C8" i="15"/>
  <c r="C7" i="15"/>
  <c r="C6" i="15"/>
  <c r="C5" i="15"/>
  <c r="B4" i="15"/>
  <c r="C12" i="15" s="1"/>
  <c r="H22" i="14"/>
  <c r="H21" i="14"/>
  <c r="E21" i="14"/>
  <c r="H20" i="14"/>
  <c r="E20" i="14"/>
  <c r="H19" i="14"/>
  <c r="E19" i="14"/>
  <c r="H18" i="14"/>
  <c r="F17" i="14"/>
  <c r="G19" i="14" s="1"/>
  <c r="D17" i="14"/>
  <c r="E22" i="14" s="1"/>
  <c r="B17" i="14"/>
  <c r="C21" i="14" s="1"/>
  <c r="H16" i="14"/>
  <c r="I16" i="14" s="1"/>
  <c r="E16" i="14"/>
  <c r="H15" i="14"/>
  <c r="G15" i="14"/>
  <c r="C15" i="14"/>
  <c r="H14" i="14"/>
  <c r="I14" i="14" s="1"/>
  <c r="E14" i="14"/>
  <c r="H13" i="14"/>
  <c r="G13" i="14"/>
  <c r="C13" i="14"/>
  <c r="H12" i="14"/>
  <c r="I12" i="14" s="1"/>
  <c r="E12" i="14"/>
  <c r="C12" i="14"/>
  <c r="H11" i="14"/>
  <c r="G11" i="14"/>
  <c r="C11" i="14"/>
  <c r="H10" i="14"/>
  <c r="I10" i="14" s="1"/>
  <c r="H9" i="14"/>
  <c r="G9" i="14"/>
  <c r="C9" i="14"/>
  <c r="H8" i="14"/>
  <c r="I8" i="14" s="1"/>
  <c r="E8" i="14"/>
  <c r="C8" i="14"/>
  <c r="I7" i="14"/>
  <c r="H7" i="14"/>
  <c r="G7" i="14"/>
  <c r="C7" i="14"/>
  <c r="H6" i="14"/>
  <c r="I6" i="14" s="1"/>
  <c r="E6" i="14"/>
  <c r="C6" i="14"/>
  <c r="H5" i="14"/>
  <c r="I15" i="14" s="1"/>
  <c r="F5" i="14"/>
  <c r="G14" i="14" s="1"/>
  <c r="D5" i="14"/>
  <c r="E11" i="14" s="1"/>
  <c r="B5" i="14"/>
  <c r="C16" i="14" s="1"/>
  <c r="J15" i="13"/>
  <c r="I15" i="13"/>
  <c r="E15" i="13"/>
  <c r="J14" i="13"/>
  <c r="I14" i="13"/>
  <c r="E14" i="13"/>
  <c r="J13" i="13"/>
  <c r="I13" i="13"/>
  <c r="E13" i="13"/>
  <c r="K12" i="13"/>
  <c r="J12" i="13"/>
  <c r="I12" i="13"/>
  <c r="E12" i="13"/>
  <c r="J11" i="13"/>
  <c r="I11" i="13"/>
  <c r="E11" i="13"/>
  <c r="J10" i="13"/>
  <c r="I10" i="13"/>
  <c r="E10" i="13"/>
  <c r="J9" i="13"/>
  <c r="K13" i="13" s="1"/>
  <c r="H9" i="13"/>
  <c r="F9" i="13"/>
  <c r="G14" i="13" s="1"/>
  <c r="D9" i="13"/>
  <c r="B9" i="13"/>
  <c r="C13" i="13" s="1"/>
  <c r="J8" i="13"/>
  <c r="G8" i="13"/>
  <c r="C8" i="13"/>
  <c r="J7" i="13"/>
  <c r="G7" i="13"/>
  <c r="C7" i="13"/>
  <c r="J6" i="13"/>
  <c r="G6" i="13"/>
  <c r="C6" i="13"/>
  <c r="H5" i="13"/>
  <c r="I7" i="13" s="1"/>
  <c r="F5" i="13"/>
  <c r="D5" i="13"/>
  <c r="E6" i="13" s="1"/>
  <c r="B5" i="13"/>
  <c r="J5" i="13" s="1"/>
  <c r="J26" i="12"/>
  <c r="I26" i="12"/>
  <c r="E26" i="12"/>
  <c r="J25" i="12"/>
  <c r="I25" i="12"/>
  <c r="E25" i="12"/>
  <c r="J24" i="12"/>
  <c r="I24" i="12"/>
  <c r="E24" i="12"/>
  <c r="K23" i="12"/>
  <c r="J23" i="12"/>
  <c r="I23" i="12"/>
  <c r="E23" i="12"/>
  <c r="J22" i="12"/>
  <c r="I22" i="12"/>
  <c r="E22" i="12"/>
  <c r="J21" i="12"/>
  <c r="I21" i="12"/>
  <c r="E21" i="12"/>
  <c r="J18" i="12"/>
  <c r="K24" i="12" s="1"/>
  <c r="H18" i="12"/>
  <c r="F18" i="12"/>
  <c r="G25" i="12" s="1"/>
  <c r="D18" i="12"/>
  <c r="B18" i="12"/>
  <c r="C24" i="12" s="1"/>
  <c r="J17" i="12"/>
  <c r="G17" i="12"/>
  <c r="C17" i="12"/>
  <c r="J16" i="12"/>
  <c r="G16" i="12"/>
  <c r="C16" i="12"/>
  <c r="J15" i="12"/>
  <c r="G15" i="12"/>
  <c r="C15" i="12"/>
  <c r="J14" i="12"/>
  <c r="G14" i="12"/>
  <c r="C14" i="12"/>
  <c r="J13" i="12"/>
  <c r="G13" i="12"/>
  <c r="C13" i="12"/>
  <c r="J12" i="12"/>
  <c r="G12" i="12"/>
  <c r="C12" i="12"/>
  <c r="H9" i="12"/>
  <c r="I16" i="12" s="1"/>
  <c r="F9" i="12"/>
  <c r="D9" i="12"/>
  <c r="E15" i="12" s="1"/>
  <c r="B9" i="12"/>
  <c r="H7" i="12"/>
  <c r="J7" i="12" s="1"/>
  <c r="J6" i="12"/>
  <c r="H6" i="12"/>
  <c r="H5" i="12" s="1"/>
  <c r="I7" i="12" s="1"/>
  <c r="E6" i="12"/>
  <c r="F5" i="12"/>
  <c r="G6" i="12" s="1"/>
  <c r="D5" i="12"/>
  <c r="E7" i="12" s="1"/>
  <c r="B5" i="12"/>
  <c r="C6" i="12" s="1"/>
  <c r="J10" i="11"/>
  <c r="G10" i="11"/>
  <c r="C10" i="11"/>
  <c r="J9" i="11"/>
  <c r="K9" i="11" s="1"/>
  <c r="G9" i="11"/>
  <c r="C9" i="11"/>
  <c r="J8" i="11"/>
  <c r="G8" i="11"/>
  <c r="C8" i="11"/>
  <c r="J7" i="11"/>
  <c r="G7" i="11"/>
  <c r="C7" i="11"/>
  <c r="J6" i="11"/>
  <c r="G6" i="11"/>
  <c r="C6" i="11"/>
  <c r="H5" i="11"/>
  <c r="I7" i="11" s="1"/>
  <c r="F5" i="11"/>
  <c r="D5" i="11"/>
  <c r="E10" i="11" s="1"/>
  <c r="B5" i="11"/>
  <c r="J5" i="11" s="1"/>
  <c r="C12" i="10"/>
  <c r="B11" i="10"/>
  <c r="C13" i="10" s="1"/>
  <c r="C9" i="10"/>
  <c r="B7" i="10"/>
  <c r="B6" i="10" s="1"/>
  <c r="Q28" i="7"/>
  <c r="P27" i="7"/>
  <c r="O27" i="7"/>
  <c r="N27" i="7"/>
  <c r="M27" i="7"/>
  <c r="L27" i="7"/>
  <c r="K27" i="7"/>
  <c r="J27" i="7"/>
  <c r="I27" i="7"/>
  <c r="H27" i="7"/>
  <c r="G27" i="7"/>
  <c r="F27" i="7"/>
  <c r="E27" i="7"/>
  <c r="D27" i="7"/>
  <c r="C27" i="7"/>
  <c r="B27" i="7"/>
  <c r="Q25" i="7"/>
  <c r="Q24" i="7"/>
  <c r="Q23" i="7"/>
  <c r="Q22" i="7"/>
  <c r="Q21" i="7"/>
  <c r="Q20" i="7"/>
  <c r="Q18" i="7"/>
  <c r="Q17" i="7"/>
  <c r="Q16" i="7"/>
  <c r="Q15" i="7"/>
  <c r="Q14" i="7"/>
  <c r="Q13" i="7"/>
  <c r="Q12" i="7"/>
  <c r="Q11" i="7"/>
  <c r="Q10" i="7"/>
  <c r="Q9" i="7"/>
  <c r="Q8" i="7"/>
  <c r="Q27" i="7" s="1"/>
  <c r="Q7" i="7"/>
  <c r="Q6" i="7"/>
  <c r="Q5" i="7"/>
  <c r="Q4" i="7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A22" i="2"/>
  <c r="A21" i="2"/>
  <c r="A20" i="2"/>
  <c r="A19" i="2"/>
  <c r="A18" i="2"/>
  <c r="A15" i="2"/>
  <c r="A14" i="2"/>
  <c r="A13" i="2"/>
  <c r="A12" i="2"/>
  <c r="A11" i="2"/>
  <c r="A10" i="2"/>
  <c r="A7" i="2"/>
  <c r="A4" i="2"/>
  <c r="K7" i="11" l="1"/>
  <c r="K7" i="12"/>
  <c r="K15" i="12"/>
  <c r="K7" i="13"/>
  <c r="G15" i="20"/>
  <c r="B5" i="10"/>
  <c r="C11" i="10" s="1"/>
  <c r="C10" i="10"/>
  <c r="C7" i="10"/>
  <c r="K8" i="11"/>
  <c r="K8" i="13"/>
  <c r="G8" i="18"/>
  <c r="G12" i="18"/>
  <c r="G10" i="20"/>
  <c r="G16" i="20"/>
  <c r="G17" i="20"/>
  <c r="K10" i="11"/>
  <c r="K6" i="11"/>
  <c r="K14" i="12"/>
  <c r="K6" i="13"/>
  <c r="G9" i="18"/>
  <c r="C14" i="10"/>
  <c r="J5" i="12"/>
  <c r="K6" i="12" s="1"/>
  <c r="C7" i="12"/>
  <c r="K22" i="12"/>
  <c r="K26" i="12"/>
  <c r="K11" i="13"/>
  <c r="K15" i="13"/>
  <c r="I9" i="14"/>
  <c r="C18" i="14"/>
  <c r="J5" i="17"/>
  <c r="J21" i="18"/>
  <c r="F6" i="20"/>
  <c r="C10" i="20"/>
  <c r="C15" i="20"/>
  <c r="C17" i="20"/>
  <c r="C8" i="10"/>
  <c r="I6" i="11"/>
  <c r="E9" i="11"/>
  <c r="I10" i="11"/>
  <c r="E14" i="12"/>
  <c r="I15" i="12"/>
  <c r="C23" i="12"/>
  <c r="G24" i="12"/>
  <c r="I6" i="13"/>
  <c r="C12" i="13"/>
  <c r="G13" i="13"/>
  <c r="G8" i="14"/>
  <c r="C10" i="14"/>
  <c r="E13" i="14"/>
  <c r="G16" i="14"/>
  <c r="E18" i="14"/>
  <c r="G21" i="14"/>
  <c r="C4" i="16"/>
  <c r="C6" i="17"/>
  <c r="G7" i="17"/>
  <c r="C10" i="17"/>
  <c r="G11" i="17"/>
  <c r="C14" i="17"/>
  <c r="J22" i="18"/>
  <c r="C5" i="19"/>
  <c r="B5" i="20"/>
  <c r="E8" i="20"/>
  <c r="E10" i="20"/>
  <c r="C12" i="20"/>
  <c r="E15" i="20"/>
  <c r="E17" i="20"/>
  <c r="G7" i="12"/>
  <c r="K21" i="12"/>
  <c r="K25" i="12"/>
  <c r="K10" i="13"/>
  <c r="K14" i="13"/>
  <c r="E10" i="14"/>
  <c r="I11" i="14"/>
  <c r="G18" i="14"/>
  <c r="C20" i="14"/>
  <c r="J23" i="18"/>
  <c r="C6" i="19"/>
  <c r="C7" i="20"/>
  <c r="F8" i="20"/>
  <c r="G8" i="20" s="1"/>
  <c r="D12" i="20"/>
  <c r="E8" i="11"/>
  <c r="I9" i="11"/>
  <c r="J9" i="12"/>
  <c r="K12" i="12" s="1"/>
  <c r="E13" i="12"/>
  <c r="I14" i="12"/>
  <c r="E17" i="12"/>
  <c r="C22" i="12"/>
  <c r="G23" i="12"/>
  <c r="C26" i="12"/>
  <c r="E8" i="13"/>
  <c r="C11" i="13"/>
  <c r="G12" i="13"/>
  <c r="C15" i="13"/>
  <c r="E7" i="14"/>
  <c r="G10" i="14"/>
  <c r="E15" i="14"/>
  <c r="C5" i="16"/>
  <c r="G6" i="17"/>
  <c r="C9" i="17"/>
  <c r="G10" i="17"/>
  <c r="C13" i="17"/>
  <c r="G14" i="17"/>
  <c r="E6" i="18"/>
  <c r="E8" i="18"/>
  <c r="E10" i="18"/>
  <c r="E12" i="18"/>
  <c r="C7" i="19"/>
  <c r="E7" i="20"/>
  <c r="C14" i="20"/>
  <c r="I13" i="14"/>
  <c r="G20" i="14"/>
  <c r="C22" i="14"/>
  <c r="C16" i="20"/>
  <c r="E7" i="11"/>
  <c r="I8" i="11"/>
  <c r="I6" i="12"/>
  <c r="E12" i="12"/>
  <c r="I13" i="12"/>
  <c r="E16" i="12"/>
  <c r="I17" i="12"/>
  <c r="C21" i="12"/>
  <c r="G22" i="12"/>
  <c r="C25" i="12"/>
  <c r="G26" i="12"/>
  <c r="E7" i="13"/>
  <c r="I8" i="13"/>
  <c r="C10" i="13"/>
  <c r="G11" i="13"/>
  <c r="C14" i="13"/>
  <c r="G15" i="13"/>
  <c r="E9" i="14"/>
  <c r="G12" i="14"/>
  <c r="C14" i="14"/>
  <c r="C19" i="14"/>
  <c r="C8" i="17"/>
  <c r="G9" i="17"/>
  <c r="C12" i="17"/>
  <c r="G13" i="17"/>
  <c r="J42" i="18"/>
  <c r="C9" i="19"/>
  <c r="E9" i="20"/>
  <c r="G22" i="14"/>
  <c r="E6" i="11"/>
  <c r="I12" i="12"/>
  <c r="G21" i="12"/>
  <c r="G10" i="13"/>
  <c r="G6" i="14"/>
  <c r="H17" i="14"/>
  <c r="I19" i="14" s="1"/>
  <c r="C7" i="17"/>
  <c r="G8" i="17"/>
  <c r="E7" i="18"/>
  <c r="E9" i="18"/>
  <c r="E13" i="20" l="1"/>
  <c r="F12" i="20"/>
  <c r="C6" i="10"/>
  <c r="D5" i="20"/>
  <c r="E12" i="20" s="1"/>
  <c r="K14" i="17"/>
  <c r="K10" i="17"/>
  <c r="K6" i="17"/>
  <c r="K11" i="17"/>
  <c r="K7" i="17"/>
  <c r="K12" i="17"/>
  <c r="K8" i="17"/>
  <c r="K13" i="17"/>
  <c r="K9" i="17"/>
  <c r="C18" i="20"/>
  <c r="G9" i="20"/>
  <c r="K17" i="12"/>
  <c r="E14" i="20"/>
  <c r="I20" i="14"/>
  <c r="I18" i="14"/>
  <c r="I22" i="14"/>
  <c r="K16" i="12"/>
  <c r="K13" i="12"/>
  <c r="I21" i="14"/>
  <c r="G11" i="20"/>
  <c r="C6" i="20"/>
  <c r="G7" i="20"/>
  <c r="G13" i="20" l="1"/>
  <c r="G14" i="20"/>
  <c r="E18" i="20"/>
  <c r="E6" i="20"/>
  <c r="F5" i="20"/>
  <c r="G18" i="20" l="1"/>
  <c r="G6" i="20"/>
  <c r="G12" i="20"/>
</calcChain>
</file>

<file path=xl/sharedStrings.xml><?xml version="1.0" encoding="utf-8"?>
<sst xmlns="http://schemas.openxmlformats.org/spreadsheetml/2006/main" count="455" uniqueCount="208">
  <si>
    <t>Anca</t>
  </si>
  <si>
    <t>Strutture che hanno partecipato alla raccolta dati</t>
  </si>
  <si>
    <t>Interventi raccolti dalle strutture che hanno partecipato alla raccolta dati</t>
  </si>
  <si>
    <t>Analisi sugli interventi</t>
  </si>
  <si>
    <t>Analisi sui dispositivi</t>
  </si>
  <si>
    <t>Tabella 2.1a. Anca. Numero di strutture che hanno raccolto dati per il RIAP, per istituzione partecipante (anni 2007-2021)</t>
  </si>
  <si>
    <t>Istituzione partecipante</t>
  </si>
  <si>
    <t>Regione</t>
  </si>
  <si>
    <t>N</t>
  </si>
  <si>
    <t>Valle d'Aosta</t>
  </si>
  <si>
    <t>Lombardia</t>
  </si>
  <si>
    <t>PA Bolzano</t>
  </si>
  <si>
    <t>PA Trento</t>
  </si>
  <si>
    <t>Veneto</t>
  </si>
  <si>
    <t>Emilia-Romagna</t>
  </si>
  <si>
    <t>Toscana</t>
  </si>
  <si>
    <t>Marche</t>
  </si>
  <si>
    <t>Lazio</t>
  </si>
  <si>
    <t>Abruzzo</t>
  </si>
  <si>
    <t>Campania</t>
  </si>
  <si>
    <t>Puglia</t>
  </si>
  <si>
    <t>Basilicata</t>
  </si>
  <si>
    <t>Calabria</t>
  </si>
  <si>
    <t>Sicilia</t>
  </si>
  <si>
    <t>Singolo ospedale/fondazione</t>
  </si>
  <si>
    <t>Clinica Città  di Alessandria</t>
  </si>
  <si>
    <t>PO Universitario Santa Maria della Misericordia, Udine</t>
  </si>
  <si>
    <t>Fondazione Livio Sciutto/Fondazione Spotorno (SV)</t>
  </si>
  <si>
    <t>Casa di cura San Feliciano, Roma</t>
  </si>
  <si>
    <t>Casa di cura Villa Aurora, Roma</t>
  </si>
  <si>
    <t xml:space="preserve">Ospedale San Pietro Fatebenefratelli, Roma </t>
  </si>
  <si>
    <t>Totale strutture che hanno raccolto dati per il RIAP</t>
  </si>
  <si>
    <t xml:space="preserve">   Interventi di anca</t>
  </si>
  <si>
    <t xml:space="preserve">   Tutti gli interventi</t>
  </si>
  <si>
    <t>Tabella 2.2a. Anca. Numero di interventi RIAP ammessi al controllo di qualità, per istituzione partecipante (anni 2007-2021)</t>
  </si>
  <si>
    <t>Totale</t>
  </si>
  <si>
    <t>Totale interventi</t>
  </si>
  <si>
    <r>
      <t xml:space="preserve">Tabella 2.3. Anca. Numero di interventi utili per le analisi sugli interventi e </t>
    </r>
    <r>
      <rPr>
        <i/>
        <sz val="10"/>
        <color rgb="FFC02B24"/>
        <rFont val="Aptos Narrow"/>
        <family val="2"/>
        <scheme val="minor"/>
      </rPr>
      <t>completeness</t>
    </r>
    <r>
      <rPr>
        <sz val="10"/>
        <color rgb="FFC02B24"/>
        <rFont val="Aptos Narrow"/>
        <family val="2"/>
        <scheme val="minor"/>
      </rPr>
      <t>, per tipo di intervento (anni 2007-2021)</t>
    </r>
  </si>
  <si>
    <t>%</t>
  </si>
  <si>
    <t>Completeness (*)</t>
  </si>
  <si>
    <t>2007-2021</t>
  </si>
  <si>
    <t>(1)</t>
  </si>
  <si>
    <t>(2)</t>
  </si>
  <si>
    <t>(3)</t>
  </si>
  <si>
    <t>(4)</t>
  </si>
  <si>
    <t>Tipo di intervento</t>
  </si>
  <si>
    <t>Primario</t>
  </si>
  <si>
    <t>Sostituzione totale</t>
  </si>
  <si>
    <t>- in elezione</t>
  </si>
  <si>
    <t>- in urgenza</t>
  </si>
  <si>
    <t>Sostituzione parziale</t>
  </si>
  <si>
    <t>Revisione</t>
  </si>
  <si>
    <t>Revisione parziale (**)</t>
  </si>
  <si>
    <t>Revisione totale</t>
  </si>
  <si>
    <t>Rimozione (***)</t>
  </si>
  <si>
    <r>
      <t xml:space="preserve">(*) </t>
    </r>
    <r>
      <rPr>
        <i/>
        <sz val="10"/>
        <rFont val="Aptos Narrow"/>
        <family val="2"/>
        <scheme val="minor"/>
      </rPr>
      <t xml:space="preserve">Completeness </t>
    </r>
    <r>
      <rPr>
        <sz val="10"/>
        <rFont val="Aptos Narrow"/>
        <family val="2"/>
        <scheme val="minor"/>
      </rPr>
      <t>(espressa in %): numero di interventi registrati nel RIAP e linkati alle SDO che passano il CQ sugli interventi diviso per: numero di interventi registrati nelle SDO dalle istituzioni partecipanti (1), (3); numero di interventi registrati nelle SDO a livello nazionale (2), (4)</t>
    </r>
  </si>
  <si>
    <t>(**) Include conversione da endoprotesi ad artroprotesi</t>
  </si>
  <si>
    <t>(***) Include rimozione, rimozione con impianto di spaziatore, sostituzione spaziatore</t>
  </si>
  <si>
    <t>Tabella 2.4. Anca. Numero di interventi per tipologia di istituto di ricovero e per tipo di intervento (anni 2007-2021)</t>
  </si>
  <si>
    <t>Revisione (*)</t>
  </si>
  <si>
    <t>TOTALE</t>
  </si>
  <si>
    <t>in elezione</t>
  </si>
  <si>
    <t>in urgenza</t>
  </si>
  <si>
    <t>Tipologia di istituto</t>
  </si>
  <si>
    <r>
      <t>Istituti pubblici gruppo 1</t>
    </r>
    <r>
      <rPr>
        <vertAlign val="superscript"/>
        <sz val="10"/>
        <rFont val="Aptos Narrow"/>
        <family val="2"/>
        <scheme val="minor"/>
      </rPr>
      <t>(a)</t>
    </r>
  </si>
  <si>
    <r>
      <t>Istituti pubblici gruppo 2</t>
    </r>
    <r>
      <rPr>
        <vertAlign val="superscript"/>
        <sz val="10"/>
        <rFont val="Aptos Narrow"/>
        <family val="2"/>
        <scheme val="minor"/>
      </rPr>
      <t>(b)</t>
    </r>
  </si>
  <si>
    <r>
      <t>Istituti privati accreditati gruppo 1</t>
    </r>
    <r>
      <rPr>
        <vertAlign val="superscript"/>
        <sz val="10"/>
        <rFont val="Aptos Narrow"/>
        <family val="2"/>
        <scheme val="minor"/>
      </rPr>
      <t>(c)</t>
    </r>
  </si>
  <si>
    <r>
      <t>Istituti privati accreditati gruppo 2</t>
    </r>
    <r>
      <rPr>
        <vertAlign val="superscript"/>
        <sz val="10"/>
        <rFont val="Aptos Narrow"/>
        <family val="2"/>
        <scheme val="minor"/>
      </rPr>
      <t>(d)</t>
    </r>
  </si>
  <si>
    <r>
      <t>Istituti privati non accreditati</t>
    </r>
    <r>
      <rPr>
        <vertAlign val="superscript"/>
        <sz val="10"/>
        <rFont val="Aptos Narrow"/>
        <family val="2"/>
        <scheme val="minor"/>
      </rPr>
      <t>(e)</t>
    </r>
  </si>
  <si>
    <t>(*) Interventi di revisione parziale o totale, conversione da endoprotesi ad artroprotesi, rimozione, rimozione con impianto di spaziatore, sostituzione spaziatore</t>
  </si>
  <si>
    <r>
      <rPr>
        <vertAlign val="superscript"/>
        <sz val="10"/>
        <color theme="1"/>
        <rFont val="Aptos Narrow"/>
        <family val="2"/>
        <scheme val="minor"/>
      </rPr>
      <t xml:space="preserve">(a) </t>
    </r>
    <r>
      <rPr>
        <sz val="10"/>
        <color theme="1"/>
        <rFont val="Aptos Narrow"/>
        <family val="2"/>
        <scheme val="minor"/>
      </rPr>
      <t>Aziende Ospedaliere, Aziende Ospedaliere Universitarie e Policlinici pubblici, IRCCS pubblici e fondazioni pubbliche</t>
    </r>
  </si>
  <si>
    <r>
      <rPr>
        <vertAlign val="superscript"/>
        <sz val="10"/>
        <color theme="1"/>
        <rFont val="Aptos Narrow"/>
        <family val="2"/>
        <scheme val="minor"/>
      </rPr>
      <t xml:space="preserve">(b) </t>
    </r>
    <r>
      <rPr>
        <sz val="10"/>
        <color theme="1"/>
        <rFont val="Aptos Narrow"/>
        <family val="2"/>
        <scheme val="minor"/>
      </rPr>
      <t>Ospedali a gestione diretta</t>
    </r>
  </si>
  <si>
    <r>
      <rPr>
        <vertAlign val="superscript"/>
        <sz val="10"/>
        <color theme="1"/>
        <rFont val="Aptos Narrow"/>
        <family val="2"/>
        <scheme val="minor"/>
      </rPr>
      <t xml:space="preserve">(c) </t>
    </r>
    <r>
      <rPr>
        <sz val="10"/>
        <color theme="1"/>
        <rFont val="Aptos Narrow"/>
        <family val="2"/>
        <scheme val="minor"/>
      </rPr>
      <t>Policlinici privati, IRCCS privati e fondazioni private, Ospedali classificati, Presidi USL, Enti di ricerca</t>
    </r>
  </si>
  <si>
    <r>
      <rPr>
        <vertAlign val="superscript"/>
        <sz val="10"/>
        <color theme="1"/>
        <rFont val="Aptos Narrow"/>
        <family val="2"/>
        <scheme val="minor"/>
      </rPr>
      <t xml:space="preserve">(d) </t>
    </r>
    <r>
      <rPr>
        <sz val="10"/>
        <color theme="1"/>
        <rFont val="Aptos Narrow"/>
        <family val="2"/>
        <scheme val="minor"/>
      </rPr>
      <t>Case di cura private accreditate</t>
    </r>
  </si>
  <si>
    <r>
      <rPr>
        <vertAlign val="superscript"/>
        <sz val="10"/>
        <color theme="1"/>
        <rFont val="Aptos Narrow"/>
        <family val="2"/>
        <scheme val="minor"/>
      </rPr>
      <t xml:space="preserve">(e) </t>
    </r>
    <r>
      <rPr>
        <sz val="10"/>
        <color theme="1"/>
        <rFont val="Aptos Narrow"/>
        <family val="2"/>
        <scheme val="minor"/>
      </rPr>
      <t>Case di cura private non accreditate</t>
    </r>
  </si>
  <si>
    <t>Tabella 2.5. Anca. Numero di interventi per genere e classe di età dei pazienti e per tipo di intervento (anni 2007-2021)</t>
  </si>
  <si>
    <t>Genere</t>
  </si>
  <si>
    <t>Maschi</t>
  </si>
  <si>
    <t>Femmine</t>
  </si>
  <si>
    <t xml:space="preserve">Classe di età per genere </t>
  </si>
  <si>
    <t>Età media</t>
  </si>
  <si>
    <t>Deviazione standard</t>
  </si>
  <si>
    <t>&lt;45</t>
  </si>
  <si>
    <t>45 - 54</t>
  </si>
  <si>
    <t>55 - 64</t>
  </si>
  <si>
    <t>65 - 74</t>
  </si>
  <si>
    <t>75 - 84</t>
  </si>
  <si>
    <t>≥ 85</t>
  </si>
  <si>
    <t>Tabella 2.6. Anca. Numero di interventi per caratteristiche dell'intervento chirurgico (lato operato e via di accesso) e per tipo di intervento (anni 2007-2021)</t>
  </si>
  <si>
    <t>Lato operato</t>
  </si>
  <si>
    <t>Destro</t>
  </si>
  <si>
    <t>Sinistro</t>
  </si>
  <si>
    <t xml:space="preserve">Bilaterale </t>
  </si>
  <si>
    <t>Via di accesso</t>
  </si>
  <si>
    <t>Anteriore</t>
  </si>
  <si>
    <t>Antero-Laterale</t>
  </si>
  <si>
    <t>Laterale</t>
  </si>
  <si>
    <t>Postero-Laterale</t>
  </si>
  <si>
    <r>
      <t>Altro</t>
    </r>
    <r>
      <rPr>
        <sz val="9"/>
        <color theme="1"/>
        <rFont val="Wingdings"/>
        <charset val="2"/>
      </rPr>
      <t/>
    </r>
  </si>
  <si>
    <t>Non Valorizzato</t>
  </si>
  <si>
    <t>Tabella 2.7. Anca. Numero di interventi primari per causa e tipologia di intervento precedente e per tipo di intervento (anni 2007-2021)</t>
  </si>
  <si>
    <t>Causa di intervento</t>
  </si>
  <si>
    <t xml:space="preserve">Artrosi primaria </t>
  </si>
  <si>
    <t xml:space="preserve">Artrosi post-traumatica </t>
  </si>
  <si>
    <t xml:space="preserve">Artriti reumatiche </t>
  </si>
  <si>
    <t xml:space="preserve">Neoplasia </t>
  </si>
  <si>
    <t xml:space="preserve">Necrosi asettica testa femore </t>
  </si>
  <si>
    <t xml:space="preserve">Esiti di displasia o lussazione congenita </t>
  </si>
  <si>
    <t xml:space="preserve">Esiti di malattia di Perthes o epifisiolisi </t>
  </si>
  <si>
    <t xml:space="preserve">Frattura collo e/o testa femore </t>
  </si>
  <si>
    <t xml:space="preserve">Esiti coxiti settiche </t>
  </si>
  <si>
    <t xml:space="preserve">Pseudoartrosi da frattura collo </t>
  </si>
  <si>
    <t xml:space="preserve">Altro </t>
  </si>
  <si>
    <t>Intervento precedente</t>
  </si>
  <si>
    <t>Nessuno</t>
  </si>
  <si>
    <t>Osteosintesi</t>
  </si>
  <si>
    <t>Osteotomia</t>
  </si>
  <si>
    <t>Artrodesi</t>
  </si>
  <si>
    <t>Tabella 2.8. Anca. Numero di interventi di revisione per causa e tipologia di intervento precedente (anni 2007-2021)</t>
  </si>
  <si>
    <t>Protesi dolorosa</t>
  </si>
  <si>
    <t>Osteolisi da detriti</t>
  </si>
  <si>
    <t xml:space="preserve">Usura dei materiali </t>
  </si>
  <si>
    <t>Rottura dell'impianto</t>
  </si>
  <si>
    <t xml:space="preserve">Lussazione </t>
  </si>
  <si>
    <t xml:space="preserve">Frattura periprotesica </t>
  </si>
  <si>
    <t xml:space="preserve">Infezione </t>
  </si>
  <si>
    <t xml:space="preserve">Esiti rimozione impianto </t>
  </si>
  <si>
    <t xml:space="preserve">Mobilizzazione asettica della coppa </t>
  </si>
  <si>
    <t xml:space="preserve">Mobilizzazione asettica dello stelo </t>
  </si>
  <si>
    <t xml:space="preserve">Mobilizzazione asettica totale </t>
  </si>
  <si>
    <t>Progressione della malattia</t>
  </si>
  <si>
    <t>Elevata concentrazione di ioni metallici</t>
  </si>
  <si>
    <t>Rottura dello spaziatore</t>
  </si>
  <si>
    <t>Sostituzione totale dell'anca</t>
  </si>
  <si>
    <t>Revisione di sostituzione dell'anca</t>
  </si>
  <si>
    <t>Impianto di spaziatore o rimozione protesi (**)</t>
  </si>
  <si>
    <t>Sostituzione parziale dell'anca</t>
  </si>
  <si>
    <r>
      <t>(**)</t>
    </r>
    <r>
      <rPr>
        <vertAlign val="superscript"/>
        <sz val="10"/>
        <color theme="1"/>
        <rFont val="Aptos Narrow"/>
        <family val="2"/>
        <scheme val="minor"/>
      </rPr>
      <t xml:space="preserve"> </t>
    </r>
    <r>
      <rPr>
        <sz val="10"/>
        <color theme="1"/>
        <rFont val="Aptos Narrow"/>
        <family val="2"/>
        <scheme val="minor"/>
      </rPr>
      <t>Include rimozione, rimozione con impianto di spaziatore, sostituzione spaziatore</t>
    </r>
  </si>
  <si>
    <t>Tabella 2.9. Anca. Numero di interventi utili per le analisi sui dispositivi, per tipo di intervento (anni 2007-2021)</t>
  </si>
  <si>
    <t xml:space="preserve">Sostituzione parziale </t>
  </si>
  <si>
    <t xml:space="preserve">Revisione parziale (*) </t>
  </si>
  <si>
    <t>Rimozione (**)</t>
  </si>
  <si>
    <t>(*) Include conversione da endoprotesi ad artroprotesi</t>
  </si>
  <si>
    <t>(**) Include rimozione, rimozione con impianto di spaziatore, sostituzione spaziatore</t>
  </si>
  <si>
    <t>Tabella 2.10. Anca. Numero di interventi per tipologia di fissazione e per tipo di intervento (anni 2007-2021)</t>
  </si>
  <si>
    <t>Fissazione della protesi</t>
  </si>
  <si>
    <t>Cementata (cotile + stelo)</t>
  </si>
  <si>
    <t>Ibrida inversa (cotile cementato e stelo non cementato)</t>
  </si>
  <si>
    <t>Solo cotile cementato</t>
  </si>
  <si>
    <t>Ibrida (cotile non cementato e stelo cementato)</t>
  </si>
  <si>
    <t>Non cementata (cotile + stelo)</t>
  </si>
  <si>
    <t>Solo cotile non cementato</t>
  </si>
  <si>
    <t>Solo stelo cementato</t>
  </si>
  <si>
    <t>Solo stelo non cementato</t>
  </si>
  <si>
    <t xml:space="preserve">Fissazione dichiarata "non applicabile" per cotile e stelo </t>
  </si>
  <si>
    <t>Tabella 2.11. Anca. Numero di interventi di sostituzione totale per tipologia di accoppiamento articolare e per tipo di intervento (anni 2007-2021)</t>
  </si>
  <si>
    <t>Tipologia di accoppiamento (testa/inserto)</t>
  </si>
  <si>
    <t>Ceramica-ceramica</t>
  </si>
  <si>
    <t>Ceramica-metallo</t>
  </si>
  <si>
    <t>Ceramica-polietilene</t>
  </si>
  <si>
    <t>Metallo-ceramica</t>
  </si>
  <si>
    <t>Metallo-metallo</t>
  </si>
  <si>
    <t>Metallo-polietilene</t>
  </si>
  <si>
    <t>Interventi che non riportano l'impianto di una testa e un inserto</t>
  </si>
  <si>
    <t>Figura 2.3. Anca. Distribuzione delle tipologie di accoppiamento. Sostituzione totale in elezione (anni 2007-2021)</t>
  </si>
  <si>
    <t>Totale interventi che riportano l'impianto di una testa e un inserto</t>
  </si>
  <si>
    <t>CoP</t>
  </si>
  <si>
    <t>CoC</t>
  </si>
  <si>
    <t>MoP</t>
  </si>
  <si>
    <t>Altre (CoM, MoM, MoC)</t>
  </si>
  <si>
    <t>Legenda:</t>
  </si>
  <si>
    <t>CoP = ceramica/polietilene</t>
  </si>
  <si>
    <t>CoC = ceramica/ceramica</t>
  </si>
  <si>
    <t>MoP = metallo/polietilene</t>
  </si>
  <si>
    <t>CoM = ceramica/metallo</t>
  </si>
  <si>
    <t>MoM = metallo/metallo</t>
  </si>
  <si>
    <t>MoC = metallo/ceramica</t>
  </si>
  <si>
    <t>Note:</t>
  </si>
  <si>
    <t>Si tratta dei soli interventi che riportano l'impianto di una testa e un inserto</t>
  </si>
  <si>
    <t>Il primo componente indica il materiale della testa, il secondo il materiale dell’inserto</t>
  </si>
  <si>
    <t>Figura 2.4. Anca. Distribuzione delle tipologie di accoppiamento. Sostituzione totale in urgenza (anni 2007-2021)</t>
  </si>
  <si>
    <t>Tabella 2.12. Anca. Numero di interventi di revisione per tipologia di accoppiamento articolare (anni 2007-2021)</t>
  </si>
  <si>
    <t>Primario totale revisione</t>
  </si>
  <si>
    <t>DS_A_5-18_r01+_c03_dm_revisione_accoppiamento</t>
  </si>
  <si>
    <t>TabCND.Tipo</t>
  </si>
  <si>
    <t>TabCND.Materiale</t>
  </si>
  <si>
    <t>TabCND_1.Tipo</t>
  </si>
  <si>
    <t>TabCND_1.Materiale</t>
  </si>
  <si>
    <t>ConteggioDiidIntervento</t>
  </si>
  <si>
    <t>DS_A_5-18_r01+_c03_dm_revisione_accoppiamento_AT_pre_1.PrimoDiMateriale</t>
  </si>
  <si>
    <t>DS_A_5-18_r01+_c03_dm_revisione_accoppiamento_AI_pre_2.PrimoDiMateriale</t>
  </si>
  <si>
    <t>ConteggioDihashSDO</t>
  </si>
  <si>
    <t>AT</t>
  </si>
  <si>
    <t>Ceramica</t>
  </si>
  <si>
    <t>AI</t>
  </si>
  <si>
    <t>Metallo</t>
  </si>
  <si>
    <t>Polietilene</t>
  </si>
  <si>
    <r>
      <t>(*)</t>
    </r>
    <r>
      <rPr>
        <vertAlign val="superscript"/>
        <sz val="10"/>
        <color theme="1"/>
        <rFont val="Aptos Narrow"/>
        <family val="2"/>
        <scheme val="minor"/>
      </rPr>
      <t xml:space="preserve"> </t>
    </r>
    <r>
      <rPr>
        <sz val="10"/>
        <color theme="1"/>
        <rFont val="Aptos Narrow"/>
        <family val="2"/>
        <scheme val="minor"/>
      </rPr>
      <t>Interventi di revisione parziale o totale, conversione da endoprotesi ad artroprotesi, rimozione, rimozione con impianto di spaziatore, sostituzione spaziatore</t>
    </r>
  </si>
  <si>
    <t>Tabella 2.13. Anca. Numero di interventi di sostituzione totale per tipo di stelo e per tipo di intervento (anni 2007-2021)</t>
  </si>
  <si>
    <t>Tipo di stelo</t>
  </si>
  <si>
    <t>Non cementato</t>
  </si>
  <si>
    <t>Modulare</t>
  </si>
  <si>
    <t>Non modulare</t>
  </si>
  <si>
    <t>Retto</t>
  </si>
  <si>
    <t>Anatomico</t>
  </si>
  <si>
    <t>A conservazione</t>
  </si>
  <si>
    <t>Cementato</t>
  </si>
  <si>
    <t>Altro tipo di stelo o stelo non valorizzato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</si>
</sst>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9ADF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rgb="FF009ADF"/>
      <name val="Aptos Narrow"/>
      <family val="2"/>
      <scheme val="minor"/>
    </font>
    <font>
      <b/>
      <sz val="10"/>
      <color rgb="FFC02B24"/>
      <name val="Aptos Narrow"/>
      <family val="2"/>
      <scheme val="minor"/>
    </font>
    <font>
      <b/>
      <sz val="10"/>
      <color rgb="FF0070C0"/>
      <name val="Aptos Narrow"/>
      <family val="2"/>
      <scheme val="minor"/>
    </font>
    <font>
      <b/>
      <sz val="10"/>
      <color rgb="FF303192"/>
      <name val="Aptos Narrow"/>
      <family val="2"/>
      <scheme val="minor"/>
    </font>
    <font>
      <b/>
      <sz val="10"/>
      <color rgb="FF8064A2"/>
      <name val="Aptos Narrow"/>
      <family val="2"/>
      <scheme val="minor"/>
    </font>
    <font>
      <b/>
      <sz val="10"/>
      <color rgb="FF20B14A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rgb="FFC00000"/>
      <name val="Aptos Narrow"/>
      <family val="2"/>
      <scheme val="minor"/>
    </font>
    <font>
      <sz val="10"/>
      <color rgb="FFC02B24"/>
      <name val="Aptos Narrow"/>
      <family val="2"/>
      <scheme val="minor"/>
    </font>
    <font>
      <i/>
      <sz val="10"/>
      <color rgb="FFC02B24"/>
      <name val="Aptos Narrow"/>
      <family val="2"/>
      <scheme val="minor"/>
    </font>
    <font>
      <sz val="10"/>
      <name val="Aptos Narrow"/>
      <family val="2"/>
      <scheme val="minor"/>
    </font>
    <font>
      <i/>
      <sz val="10"/>
      <name val="Aptos Narrow"/>
      <family val="2"/>
      <scheme val="minor"/>
    </font>
    <font>
      <b/>
      <sz val="10"/>
      <name val="Aptos Narrow"/>
      <family val="2"/>
      <scheme val="minor"/>
    </font>
    <font>
      <b/>
      <i/>
      <sz val="10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0"/>
      <color rgb="FF000000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i/>
      <sz val="10"/>
      <color theme="1"/>
      <name val="Aptos Narrow"/>
      <family val="2"/>
      <scheme val="minor"/>
    </font>
    <font>
      <vertAlign val="superscript"/>
      <sz val="10"/>
      <name val="Aptos Narrow"/>
      <family val="2"/>
      <scheme val="minor"/>
    </font>
    <font>
      <sz val="9"/>
      <color theme="1"/>
      <name val="Aptos Narrow"/>
      <family val="2"/>
      <scheme val="minor"/>
    </font>
    <font>
      <vertAlign val="superscript"/>
      <sz val="10"/>
      <color theme="1"/>
      <name val="Aptos Narrow"/>
      <family val="2"/>
      <scheme val="minor"/>
    </font>
    <font>
      <sz val="9"/>
      <color theme="1"/>
      <name val="Wingdings"/>
      <charset val="2"/>
    </font>
    <font>
      <sz val="10"/>
      <color rgb="FFFF0000"/>
      <name val="Aptos Narrow"/>
      <family val="2"/>
      <scheme val="minor"/>
    </font>
    <font>
      <i/>
      <sz val="10"/>
      <color rgb="FFFF0000"/>
      <name val="Aptos Narrow"/>
      <family val="2"/>
      <scheme val="minor"/>
    </font>
    <font>
      <i/>
      <sz val="10"/>
      <color rgb="FF000000"/>
      <name val="Aptos Narrow"/>
      <family val="2"/>
      <scheme val="minor"/>
    </font>
    <font>
      <b/>
      <sz val="10"/>
      <color rgb="FFC0000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0"/>
      <color indexed="8"/>
      <name val="Arial"/>
      <family val="2"/>
    </font>
    <font>
      <sz val="10"/>
      <color indexed="8"/>
      <name val="Aptos Narrow"/>
      <family val="2"/>
      <scheme val="minor"/>
    </font>
    <font>
      <sz val="12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8AF"/>
        <bgColor indexed="64"/>
      </patternFill>
    </fill>
    <fill>
      <patternFill patternType="solid">
        <fgColor rgb="FFF8AA9D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E5EC"/>
        <bgColor indexed="64"/>
      </patternFill>
    </fill>
    <fill>
      <patternFill patternType="solid">
        <fgColor rgb="FFEEEEE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  <fill>
      <patternFill patternType="solid">
        <fgColor rgb="FFFFF9AD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rgb="FF2C9FC8"/>
      </right>
      <top style="medium">
        <color indexed="64"/>
      </top>
      <bottom style="medium">
        <color indexed="64"/>
      </bottom>
      <diagonal/>
    </border>
    <border>
      <left style="medium">
        <color rgb="FF2C9FC8"/>
      </left>
      <right style="medium">
        <color rgb="FF2C9FC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2C9FC8"/>
      </right>
      <top/>
      <bottom style="thin">
        <color indexed="64"/>
      </bottom>
      <diagonal/>
    </border>
    <border>
      <left style="medium">
        <color rgb="FF2C9FC8"/>
      </left>
      <right style="medium">
        <color rgb="FF2C9FC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2C9FC8"/>
      </right>
      <top style="thin">
        <color indexed="64"/>
      </top>
      <bottom style="thin">
        <color indexed="64"/>
      </bottom>
      <diagonal/>
    </border>
    <border>
      <left style="medium">
        <color rgb="FF2C9FC8"/>
      </left>
      <right style="medium">
        <color rgb="FF2C9FC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2C9FC8"/>
      </right>
      <top style="thin">
        <color indexed="64"/>
      </top>
      <bottom style="medium">
        <color indexed="64"/>
      </bottom>
      <diagonal/>
    </border>
    <border>
      <left style="medium">
        <color rgb="FF2C9FC8"/>
      </left>
      <right style="medium">
        <color rgb="FF2C9FC8"/>
      </right>
      <top style="thin">
        <color indexed="64"/>
      </top>
      <bottom style="medium">
        <color indexed="64"/>
      </bottom>
      <diagonal/>
    </border>
    <border>
      <left/>
      <right style="medium">
        <color rgb="FF2C9FC8"/>
      </right>
      <top/>
      <bottom style="medium">
        <color indexed="64"/>
      </bottom>
      <diagonal/>
    </border>
    <border>
      <left style="medium">
        <color rgb="FF2C9FC8"/>
      </left>
      <right style="medium">
        <color rgb="FF2C9FC8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rgb="FF2C9FC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theme="1"/>
      </bottom>
      <diagonal/>
    </border>
    <border>
      <left/>
      <right style="medium">
        <color rgb="FF2C9FCE"/>
      </right>
      <top style="medium">
        <color theme="1"/>
      </top>
      <bottom style="medium">
        <color theme="1"/>
      </bottom>
      <diagonal/>
    </border>
    <border>
      <left style="medium">
        <color rgb="FF2C9FCE"/>
      </left>
      <right style="medium">
        <color rgb="FF2C9FCE"/>
      </right>
      <top style="medium">
        <color theme="1"/>
      </top>
      <bottom style="medium">
        <color theme="1"/>
      </bottom>
      <diagonal/>
    </border>
    <border>
      <left/>
      <right style="medium">
        <color rgb="FF2C9FCE"/>
      </right>
      <top/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/>
      <bottom style="medium">
        <color indexed="64"/>
      </bottom>
      <diagonal/>
    </border>
    <border>
      <left/>
      <right style="medium">
        <color rgb="FF2C9FCE"/>
      </right>
      <top/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/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thin">
        <color indexed="64"/>
      </bottom>
      <diagonal/>
    </border>
    <border>
      <left/>
      <right style="medium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indexed="64"/>
      </bottom>
      <diagonal/>
    </border>
    <border>
      <left/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rgb="FF2C9FCE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2C9FCE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 style="medium">
        <color indexed="64"/>
      </top>
      <bottom/>
      <diagonal/>
    </border>
    <border>
      <left style="medium">
        <color rgb="FF2C9FCE"/>
      </left>
      <right style="medium">
        <color rgb="FF2C9FCE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2C9FCE"/>
      </right>
      <top/>
      <bottom/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indexed="64"/>
      </top>
      <bottom style="medium">
        <color indexed="64"/>
      </bottom>
      <diagonal/>
    </border>
    <border>
      <left style="medium">
        <color theme="3" tint="0.39988402966399123"/>
      </left>
      <right style="medium">
        <color theme="3" tint="0.39988402966399123"/>
      </right>
      <top style="medium">
        <color indexed="64"/>
      </top>
      <bottom style="thin">
        <color indexed="64"/>
      </bottom>
      <diagonal/>
    </border>
    <border>
      <left style="medium">
        <color rgb="FF2C9FCE"/>
      </left>
      <right style="thin">
        <color rgb="FF2C9FCE"/>
      </right>
      <top/>
      <bottom style="thin">
        <color indexed="64"/>
      </bottom>
      <diagonal/>
    </border>
    <border>
      <left style="medium">
        <color theme="3" tint="0.39988402966399123"/>
      </left>
      <right style="medium">
        <color theme="3" tint="0.39988402966399123"/>
      </right>
      <top/>
      <bottom style="thin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 style="medium">
        <color theme="3" tint="0.39988402966399123"/>
      </left>
      <right style="medium">
        <color theme="3" tint="0.39988402966399123"/>
      </right>
      <top style="thin">
        <color indexed="64"/>
      </top>
      <bottom/>
      <diagonal/>
    </border>
    <border>
      <left style="medium">
        <color theme="3" tint="0.39988402966399123"/>
      </left>
      <right style="medium">
        <color theme="3" tint="0.39988402966399123"/>
      </right>
      <top style="thin">
        <color indexed="64"/>
      </top>
      <bottom style="medium">
        <color indexed="64"/>
      </bottom>
      <diagonal/>
    </border>
    <border>
      <left style="medium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medium">
        <color theme="3" tint="0.39988402966399123"/>
      </left>
      <right style="medium">
        <color theme="3" tint="0.39988402966399123"/>
      </right>
      <top style="thin">
        <color indexed="64"/>
      </top>
      <bottom style="thin">
        <color indexed="64"/>
      </bottom>
      <diagonal/>
    </border>
    <border>
      <left/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thin">
        <color theme="3" tint="0.39994506668294322"/>
      </right>
      <top style="medium">
        <color indexed="64"/>
      </top>
      <bottom style="medium">
        <color indexed="64"/>
      </bottom>
      <diagonal/>
    </border>
    <border>
      <left style="thin">
        <color theme="3" tint="0.39994506668294322"/>
      </left>
      <right style="medium">
        <color rgb="FF2C9FCE"/>
      </right>
      <top style="medium">
        <color indexed="64"/>
      </top>
      <bottom style="medium">
        <color indexed="64"/>
      </bottom>
      <diagonal/>
    </border>
    <border>
      <left/>
      <right style="thin">
        <color theme="3" tint="0.39991454817346722"/>
      </right>
      <top style="medium">
        <color auto="1"/>
      </top>
      <bottom/>
      <diagonal/>
    </border>
    <border>
      <left style="thin">
        <color theme="3" tint="0.39991454817346722"/>
      </left>
      <right style="medium">
        <color rgb="FF2C9FCE"/>
      </right>
      <top style="medium">
        <color auto="1"/>
      </top>
      <bottom/>
      <diagonal/>
    </border>
    <border>
      <left style="thin">
        <color theme="3" tint="0.39994506668294322"/>
      </left>
      <right style="thin">
        <color rgb="FF2C9FCE"/>
      </right>
      <top style="medium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medium">
        <color auto="1"/>
      </top>
      <bottom style="medium">
        <color indexed="64"/>
      </bottom>
      <diagonal/>
    </border>
    <border>
      <left/>
      <right style="thin">
        <color rgb="FF2C9FCE"/>
      </right>
      <top/>
      <bottom style="thin">
        <color auto="1"/>
      </bottom>
      <diagonal/>
    </border>
    <border>
      <left style="thin">
        <color rgb="FF2C9FCE"/>
      </left>
      <right style="thin">
        <color rgb="FF2C9FCE"/>
      </right>
      <top/>
      <bottom style="thin">
        <color indexed="64"/>
      </bottom>
      <diagonal/>
    </border>
    <border>
      <left/>
      <right style="thin">
        <color rgb="FF2C9FCE"/>
      </right>
      <top style="thin">
        <color indexed="64"/>
      </top>
      <bottom style="thin">
        <color auto="1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thin">
        <color indexed="64"/>
      </bottom>
      <diagonal/>
    </border>
    <border>
      <left/>
      <right style="thin">
        <color rgb="FF2C9FCE"/>
      </right>
      <top style="thin">
        <color indexed="64"/>
      </top>
      <bottom style="medium">
        <color indexed="64"/>
      </bottom>
      <diagonal/>
    </border>
    <border>
      <left style="thin">
        <color rgb="FF2C9FCE"/>
      </left>
      <right style="thin">
        <color rgb="FF2C9FCE"/>
      </right>
      <top style="thin">
        <color indexed="64"/>
      </top>
      <bottom style="medium">
        <color indexed="64"/>
      </bottom>
      <diagonal/>
    </border>
    <border>
      <left/>
      <right style="medium">
        <color rgb="FF2C9FCE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rgb="FF2C9FCE"/>
      </left>
      <right style="thin">
        <color rgb="FF2C9FCE"/>
      </right>
      <top style="thin">
        <color indexed="64"/>
      </top>
      <bottom/>
      <diagonal/>
    </border>
    <border>
      <left/>
      <right style="thin">
        <color rgb="FF2C9FCE"/>
      </right>
      <top style="thin">
        <color indexed="64"/>
      </top>
      <bottom/>
      <diagonal/>
    </border>
    <border>
      <left style="thin">
        <color rgb="FF2C9FCE"/>
      </left>
      <right style="thin">
        <color rgb="FF2C9FCE"/>
      </right>
      <top style="thin">
        <color indexed="64"/>
      </top>
      <bottom/>
      <diagonal/>
    </border>
    <border>
      <left/>
      <right style="thin">
        <color theme="3" tint="0.39988402966399123"/>
      </right>
      <top style="medium">
        <color auto="1"/>
      </top>
      <bottom/>
      <diagonal/>
    </border>
    <border>
      <left style="thin">
        <color theme="3" tint="0.39988402966399123"/>
      </left>
      <right/>
      <top style="medium">
        <color auto="1"/>
      </top>
      <bottom/>
      <diagonal/>
    </border>
    <border>
      <left style="medium">
        <color rgb="FF2C9FCE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rgb="FF2C9FCE"/>
      </left>
      <right style="thin">
        <color rgb="FF2C9FCE"/>
      </right>
      <top/>
      <bottom style="medium">
        <color auto="1"/>
      </bottom>
      <diagonal/>
    </border>
    <border>
      <left/>
      <right style="medium">
        <color rgb="FF2C9FCE"/>
      </right>
      <top style="medium">
        <color indexed="64"/>
      </top>
      <bottom style="medium">
        <color theme="1"/>
      </bottom>
      <diagonal/>
    </border>
    <border>
      <left style="medium">
        <color rgb="FF2C9FCE"/>
      </left>
      <right style="medium">
        <color rgb="FF2C9FCE"/>
      </right>
      <top style="medium">
        <color auto="1"/>
      </top>
      <bottom style="medium">
        <color theme="1"/>
      </bottom>
      <diagonal/>
    </border>
    <border>
      <left/>
      <right/>
      <top style="medium">
        <color indexed="64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rgb="FF2C9FCE"/>
      </right>
      <top style="thin">
        <color indexed="64"/>
      </top>
      <bottom style="medium">
        <color theme="1"/>
      </bottom>
      <diagonal/>
    </border>
    <border>
      <left style="medium">
        <color rgb="FF2C9FCE"/>
      </left>
      <right style="medium">
        <color rgb="FF2C9FCE"/>
      </right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 style="thin">
        <color theme="3" tint="0.39994506668294322"/>
      </left>
      <right style="thin">
        <color theme="3" tint="0.39991454817346722"/>
      </right>
      <top style="medium">
        <color auto="1"/>
      </top>
      <bottom style="medium">
        <color auto="1"/>
      </bottom>
      <diagonal/>
    </border>
    <border>
      <left style="thin">
        <color theme="3" tint="0.39991454817346722"/>
      </left>
      <right style="thin">
        <color theme="3" tint="0.39991454817346722"/>
      </right>
      <top style="medium">
        <color indexed="64"/>
      </top>
      <bottom style="medium">
        <color indexed="64"/>
      </bottom>
      <diagonal/>
    </border>
    <border>
      <left style="thin">
        <color theme="3" tint="0.39991454817346722"/>
      </left>
      <right style="medium">
        <color rgb="FF2C9FCE"/>
      </right>
      <top style="medium">
        <color auto="1"/>
      </top>
      <bottom style="medium">
        <color auto="1"/>
      </bottom>
      <diagonal/>
    </border>
    <border>
      <left/>
      <right style="thin">
        <color theme="3" tint="0.39991454817346722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rgb="FF2C9FCE"/>
      </right>
      <top/>
      <bottom style="medium">
        <color theme="1"/>
      </bottom>
      <diagonal/>
    </border>
    <border>
      <left style="medium">
        <color rgb="FF2C9FCE"/>
      </left>
      <right style="thin">
        <color rgb="FF2C9FCE"/>
      </right>
      <top style="medium">
        <color indexed="64"/>
      </top>
      <bottom style="medium">
        <color theme="1"/>
      </bottom>
      <diagonal/>
    </border>
    <border>
      <left/>
      <right style="thin">
        <color rgb="FF2C9FCE"/>
      </right>
      <top style="medium">
        <color indexed="64"/>
      </top>
      <bottom style="medium">
        <color theme="1"/>
      </bottom>
      <diagonal/>
    </border>
    <border>
      <left style="thin">
        <color rgb="FF2C9FCE"/>
      </left>
      <right style="thin">
        <color rgb="FF2C9FCE"/>
      </right>
      <top style="medium">
        <color indexed="64"/>
      </top>
      <bottom style="medium">
        <color theme="1"/>
      </bottom>
      <diagonal/>
    </border>
    <border>
      <left style="medium">
        <color rgb="FF2C9FCE"/>
      </left>
      <right style="thin">
        <color rgb="FF2C9FCE"/>
      </right>
      <top/>
      <bottom style="medium">
        <color theme="1"/>
      </bottom>
      <diagonal/>
    </border>
    <border>
      <left/>
      <right style="thin">
        <color rgb="FF2C9FCE"/>
      </right>
      <top/>
      <bottom style="medium">
        <color theme="1"/>
      </bottom>
      <diagonal/>
    </border>
    <border>
      <left style="thin">
        <color rgb="FF2C9FCE"/>
      </left>
      <right style="thin">
        <color rgb="FF2C9FCE"/>
      </right>
      <top/>
      <bottom style="medium">
        <color theme="1"/>
      </bottom>
      <diagonal/>
    </border>
    <border>
      <left style="thin">
        <color indexed="64"/>
      </left>
      <right style="medium">
        <color rgb="FF2C9FCE"/>
      </right>
      <top/>
      <bottom style="medium">
        <color theme="1"/>
      </bottom>
      <diagonal/>
    </border>
    <border>
      <left style="thin">
        <color indexed="64"/>
      </left>
      <right style="medium">
        <color rgb="FF2C9FCE"/>
      </right>
      <top/>
      <bottom style="thin">
        <color indexed="64"/>
      </bottom>
      <diagonal/>
    </border>
    <border>
      <left style="thin">
        <color indexed="64"/>
      </left>
      <right style="medium">
        <color rgb="FF2C9FCE"/>
      </right>
      <top style="thin">
        <color indexed="64"/>
      </top>
      <bottom/>
      <diagonal/>
    </border>
    <border>
      <left/>
      <right style="thin">
        <color rgb="FF2C9FCE"/>
      </right>
      <top style="thin">
        <color indexed="64"/>
      </top>
      <bottom/>
      <diagonal/>
    </border>
    <border>
      <left/>
      <right style="medium">
        <color rgb="FF2C9FCE"/>
      </right>
      <top style="thin">
        <color auto="1"/>
      </top>
      <bottom/>
      <diagonal/>
    </border>
    <border>
      <left style="thin">
        <color indexed="64"/>
      </left>
      <right style="medium">
        <color rgb="FF2C9FCE"/>
      </right>
      <top style="thin">
        <color theme="1"/>
      </top>
      <bottom style="medium">
        <color theme="1"/>
      </bottom>
      <diagonal/>
    </border>
    <border>
      <left style="medium">
        <color rgb="FF2C9FCE"/>
      </left>
      <right style="thin">
        <color rgb="FF2C9FCE"/>
      </right>
      <top style="thin">
        <color theme="1"/>
      </top>
      <bottom style="medium">
        <color theme="1"/>
      </bottom>
      <diagonal/>
    </border>
    <border>
      <left/>
      <right style="thin">
        <color rgb="FF2C9FCE"/>
      </right>
      <top style="thin">
        <color theme="1"/>
      </top>
      <bottom style="medium">
        <color theme="1"/>
      </bottom>
      <diagonal/>
    </border>
    <border>
      <left style="thin">
        <color rgb="FF2C9FCE"/>
      </left>
      <right style="thin">
        <color rgb="FF2C9FCE"/>
      </right>
      <top style="thin">
        <color theme="1"/>
      </top>
      <bottom style="medium">
        <color theme="1"/>
      </bottom>
      <diagonal/>
    </border>
    <border>
      <left/>
      <right style="medium">
        <color rgb="FF2C9FCE"/>
      </right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thin">
        <color indexed="64"/>
      </left>
      <right style="medium">
        <color rgb="FF2C9FCE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3" fillId="0" borderId="0"/>
    <xf numFmtId="0" fontId="33" fillId="0" borderId="0"/>
    <xf numFmtId="0" fontId="35" fillId="9" borderId="89">
      <alignment horizontal="center" vertical="center" wrapText="1" shrinkToFit="1"/>
      <protection locked="0"/>
    </xf>
  </cellStyleXfs>
  <cellXfs count="47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49" fontId="6" fillId="0" borderId="0" xfId="0" applyNumberFormat="1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8" fillId="0" borderId="0" xfId="0" applyFont="1"/>
    <xf numFmtId="49" fontId="8" fillId="0" borderId="0" xfId="0" applyNumberFormat="1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0" fillId="0" borderId="0" xfId="0" quotePrefix="1" applyFont="1"/>
    <xf numFmtId="0" fontId="2" fillId="0" borderId="0" xfId="0" applyFont="1"/>
    <xf numFmtId="0" fontId="12" fillId="0" borderId="1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right" vertical="center"/>
    </xf>
    <xf numFmtId="0" fontId="0" fillId="0" borderId="6" xfId="0" applyBorder="1" applyAlignment="1">
      <alignment vertical="center" wrapText="1"/>
    </xf>
    <xf numFmtId="3" fontId="0" fillId="0" borderId="6" xfId="0" applyNumberFormat="1" applyBorder="1" applyAlignment="1">
      <alignment vertical="center"/>
    </xf>
    <xf numFmtId="3" fontId="0" fillId="3" borderId="7" xfId="0" applyNumberFormat="1" applyFill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 wrapText="1"/>
    </xf>
    <xf numFmtId="3" fontId="0" fillId="3" borderId="9" xfId="0" applyNumberFormat="1" applyFill="1" applyBorder="1" applyAlignment="1">
      <alignment vertical="center"/>
    </xf>
    <xf numFmtId="3" fontId="0" fillId="3" borderId="10" xfId="0" applyNumberFormat="1" applyFill="1" applyBorder="1" applyAlignment="1">
      <alignment vertical="center"/>
    </xf>
    <xf numFmtId="3" fontId="0" fillId="0" borderId="10" xfId="0" applyNumberFormat="1" applyBorder="1" applyAlignment="1">
      <alignment vertical="center"/>
    </xf>
    <xf numFmtId="3" fontId="0" fillId="3" borderId="11" xfId="0" applyNumberFormat="1" applyFill="1" applyBorder="1" applyAlignment="1">
      <alignment vertical="center"/>
    </xf>
    <xf numFmtId="3" fontId="0" fillId="0" borderId="9" xfId="0" applyNumberFormat="1" applyBorder="1" applyAlignment="1">
      <alignment vertical="center"/>
    </xf>
    <xf numFmtId="3" fontId="0" fillId="0" borderId="11" xfId="0" applyNumberFormat="1" applyBorder="1" applyAlignment="1">
      <alignment vertical="center"/>
    </xf>
    <xf numFmtId="0" fontId="0" fillId="0" borderId="12" xfId="0" applyBorder="1" applyAlignment="1">
      <alignment vertical="center" wrapText="1"/>
    </xf>
    <xf numFmtId="3" fontId="0" fillId="0" borderId="12" xfId="0" applyNumberFormat="1" applyBorder="1" applyAlignment="1">
      <alignment vertical="center"/>
    </xf>
    <xf numFmtId="3" fontId="0" fillId="0" borderId="13" xfId="0" applyNumberFormat="1" applyBorder="1" applyAlignment="1">
      <alignment vertical="center"/>
    </xf>
    <xf numFmtId="3" fontId="0" fillId="3" borderId="13" xfId="0" applyNumberFormat="1" applyFill="1" applyBorder="1" applyAlignment="1">
      <alignment vertical="center"/>
    </xf>
    <xf numFmtId="3" fontId="0" fillId="3" borderId="2" xfId="0" applyNumberFormat="1" applyFill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3" fontId="0" fillId="0" borderId="3" xfId="0" applyNumberFormat="1" applyBorder="1" applyAlignment="1">
      <alignment vertical="center"/>
    </xf>
    <xf numFmtId="3" fontId="0" fillId="0" borderId="4" xfId="0" applyNumberFormat="1" applyBorder="1" applyAlignment="1">
      <alignment vertical="center"/>
    </xf>
    <xf numFmtId="3" fontId="0" fillId="0" borderId="5" xfId="0" applyNumberFormat="1" applyBorder="1" applyAlignment="1">
      <alignment vertical="center"/>
    </xf>
    <xf numFmtId="3" fontId="2" fillId="3" borderId="8" xfId="0" applyNumberFormat="1" applyFont="1" applyFill="1" applyBorder="1" applyAlignment="1">
      <alignment vertical="center"/>
    </xf>
    <xf numFmtId="3" fontId="0" fillId="4" borderId="9" xfId="0" applyNumberFormat="1" applyFill="1" applyBorder="1" applyAlignment="1">
      <alignment vertical="center"/>
    </xf>
    <xf numFmtId="3" fontId="0" fillId="4" borderId="10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2" fillId="0" borderId="14" xfId="0" applyFont="1" applyBorder="1" applyAlignment="1">
      <alignment vertical="center" wrapText="1"/>
    </xf>
    <xf numFmtId="3" fontId="0" fillId="0" borderId="14" xfId="0" applyNumberFormat="1" applyBorder="1" applyAlignment="1">
      <alignment vertical="center"/>
    </xf>
    <xf numFmtId="3" fontId="0" fillId="0" borderId="15" xfId="0" applyNumberFormat="1" applyBorder="1" applyAlignment="1">
      <alignment vertical="center"/>
    </xf>
    <xf numFmtId="3" fontId="0" fillId="0" borderId="16" xfId="0" applyNumberFormat="1" applyBorder="1" applyAlignment="1">
      <alignment vertical="center"/>
    </xf>
    <xf numFmtId="0" fontId="2" fillId="3" borderId="3" xfId="0" applyFont="1" applyFill="1" applyBorder="1" applyAlignment="1">
      <alignment vertical="center" wrapText="1"/>
    </xf>
    <xf numFmtId="3" fontId="2" fillId="3" borderId="3" xfId="0" applyNumberFormat="1" applyFont="1" applyFill="1" applyBorder="1" applyAlignment="1">
      <alignment vertical="center"/>
    </xf>
    <xf numFmtId="3" fontId="2" fillId="3" borderId="17" xfId="0" applyNumberFormat="1" applyFont="1" applyFill="1" applyBorder="1" applyAlignment="1">
      <alignment vertical="center"/>
    </xf>
    <xf numFmtId="3" fontId="2" fillId="2" borderId="3" xfId="0" applyNumberFormat="1" applyFont="1" applyFill="1" applyBorder="1" applyAlignment="1">
      <alignment vertical="center"/>
    </xf>
    <xf numFmtId="3" fontId="2" fillId="2" borderId="4" xfId="0" applyNumberFormat="1" applyFont="1" applyFill="1" applyBorder="1" applyAlignment="1">
      <alignment vertical="center"/>
    </xf>
    <xf numFmtId="3" fontId="2" fillId="2" borderId="5" xfId="0" applyNumberFormat="1" applyFont="1" applyFill="1" applyBorder="1" applyAlignment="1">
      <alignment vertical="center"/>
    </xf>
    <xf numFmtId="0" fontId="0" fillId="0" borderId="18" xfId="0" applyBorder="1"/>
    <xf numFmtId="3" fontId="0" fillId="0" borderId="24" xfId="0" applyNumberFormat="1" applyBorder="1" applyAlignment="1">
      <alignment vertical="center"/>
    </xf>
    <xf numFmtId="3" fontId="0" fillId="0" borderId="25" xfId="0" applyNumberFormat="1" applyBorder="1" applyAlignment="1">
      <alignment vertical="center"/>
    </xf>
    <xf numFmtId="0" fontId="0" fillId="0" borderId="26" xfId="0" applyBorder="1" applyAlignment="1">
      <alignment vertical="center" wrapText="1"/>
    </xf>
    <xf numFmtId="3" fontId="0" fillId="0" borderId="27" xfId="0" applyNumberFormat="1" applyBorder="1" applyAlignment="1">
      <alignment vertical="center"/>
    </xf>
    <xf numFmtId="3" fontId="0" fillId="0" borderId="26" xfId="0" applyNumberFormat="1" applyBorder="1" applyAlignment="1">
      <alignment vertical="center"/>
    </xf>
    <xf numFmtId="3" fontId="0" fillId="0" borderId="28" xfId="0" applyNumberFormat="1" applyBorder="1" applyAlignment="1">
      <alignment vertical="center"/>
    </xf>
    <xf numFmtId="3" fontId="0" fillId="0" borderId="29" xfId="0" applyNumberFormat="1" applyBorder="1" applyAlignment="1">
      <alignment vertical="center"/>
    </xf>
    <xf numFmtId="3" fontId="2" fillId="0" borderId="30" xfId="0" applyNumberFormat="1" applyFont="1" applyBorder="1" applyAlignment="1">
      <alignment vertical="center"/>
    </xf>
    <xf numFmtId="3" fontId="2" fillId="0" borderId="31" xfId="0" applyNumberFormat="1" applyFont="1" applyBorder="1" applyAlignment="1">
      <alignment vertical="center"/>
    </xf>
    <xf numFmtId="3" fontId="2" fillId="0" borderId="5" xfId="0" applyNumberFormat="1" applyFont="1" applyBorder="1" applyAlignment="1">
      <alignment vertical="center"/>
    </xf>
    <xf numFmtId="3" fontId="2" fillId="2" borderId="31" xfId="0" applyNumberFormat="1" applyFont="1" applyFill="1" applyBorder="1" applyAlignment="1">
      <alignment vertical="center"/>
    </xf>
    <xf numFmtId="0" fontId="0" fillId="0" borderId="16" xfId="0" applyBorder="1" applyAlignment="1">
      <alignment vertical="center"/>
    </xf>
    <xf numFmtId="0" fontId="2" fillId="0" borderId="30" xfId="0" applyFont="1" applyBorder="1" applyAlignment="1">
      <alignment vertical="center"/>
    </xf>
    <xf numFmtId="0" fontId="2" fillId="0" borderId="31" xfId="0" applyFont="1" applyBorder="1" applyAlignment="1">
      <alignment vertical="center"/>
    </xf>
    <xf numFmtId="0" fontId="2" fillId="2" borderId="30" xfId="0" applyFont="1" applyFill="1" applyBorder="1" applyAlignment="1">
      <alignment vertical="center"/>
    </xf>
    <xf numFmtId="0" fontId="2" fillId="2" borderId="31" xfId="0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0" fillId="0" borderId="24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28" xfId="0" applyBorder="1" applyAlignment="1">
      <alignment vertical="center"/>
    </xf>
    <xf numFmtId="0" fontId="12" fillId="0" borderId="16" xfId="0" applyFont="1" applyBorder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2" fillId="2" borderId="30" xfId="0" applyFont="1" applyFill="1" applyBorder="1" applyAlignment="1">
      <alignment horizontal="right" vertical="center"/>
    </xf>
    <xf numFmtId="3" fontId="0" fillId="3" borderId="25" xfId="0" applyNumberFormat="1" applyFill="1" applyBorder="1" applyAlignment="1">
      <alignment vertical="center"/>
    </xf>
    <xf numFmtId="3" fontId="0" fillId="3" borderId="27" xfId="0" applyNumberFormat="1" applyFill="1" applyBorder="1" applyAlignment="1">
      <alignment vertical="center"/>
    </xf>
    <xf numFmtId="3" fontId="0" fillId="3" borderId="26" xfId="0" applyNumberFormat="1" applyFill="1" applyBorder="1" applyAlignment="1">
      <alignment vertical="center"/>
    </xf>
    <xf numFmtId="3" fontId="0" fillId="3" borderId="29" xfId="0" applyNumberFormat="1" applyFill="1" applyBorder="1" applyAlignment="1">
      <alignment vertical="center"/>
    </xf>
    <xf numFmtId="0" fontId="2" fillId="3" borderId="30" xfId="0" applyFont="1" applyFill="1" applyBorder="1" applyAlignment="1">
      <alignment vertical="center"/>
    </xf>
    <xf numFmtId="3" fontId="2" fillId="3" borderId="31" xfId="0" applyNumberFormat="1" applyFont="1" applyFill="1" applyBorder="1" applyAlignment="1">
      <alignment vertical="center"/>
    </xf>
    <xf numFmtId="3" fontId="2" fillId="3" borderId="32" xfId="0" applyNumberFormat="1" applyFont="1" applyFill="1" applyBorder="1" applyAlignment="1">
      <alignment vertical="center"/>
    </xf>
    <xf numFmtId="3" fontId="2" fillId="2" borderId="34" xfId="0" applyNumberFormat="1" applyFont="1" applyFill="1" applyBorder="1" applyAlignment="1">
      <alignment vertical="center"/>
    </xf>
    <xf numFmtId="3" fontId="2" fillId="2" borderId="35" xfId="0" applyNumberFormat="1" applyFont="1" applyFill="1" applyBorder="1" applyAlignment="1">
      <alignment vertical="center"/>
    </xf>
    <xf numFmtId="0" fontId="13" fillId="5" borderId="16" xfId="0" applyFont="1" applyFill="1" applyBorder="1" applyAlignment="1">
      <alignment vertical="center"/>
    </xf>
    <xf numFmtId="0" fontId="15" fillId="5" borderId="16" xfId="0" applyFont="1" applyFill="1" applyBorder="1" applyAlignment="1">
      <alignment vertical="center"/>
    </xf>
    <xf numFmtId="164" fontId="16" fillId="5" borderId="16" xfId="0" applyNumberFormat="1" applyFont="1" applyFill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5" borderId="36" xfId="0" applyFont="1" applyFill="1" applyBorder="1" applyAlignment="1">
      <alignment vertical="center"/>
    </xf>
    <xf numFmtId="49" fontId="17" fillId="5" borderId="37" xfId="0" applyNumberFormat="1" applyFont="1" applyFill="1" applyBorder="1" applyAlignment="1">
      <alignment horizontal="right" vertical="center"/>
    </xf>
    <xf numFmtId="49" fontId="18" fillId="5" borderId="37" xfId="0" applyNumberFormat="1" applyFont="1" applyFill="1" applyBorder="1" applyAlignment="1">
      <alignment horizontal="right" vertical="center"/>
    </xf>
    <xf numFmtId="0" fontId="18" fillId="5" borderId="34" xfId="0" applyFont="1" applyFill="1" applyBorder="1" applyAlignment="1">
      <alignment horizontal="centerContinuous" vertical="center"/>
    </xf>
    <xf numFmtId="0" fontId="18" fillId="5" borderId="38" xfId="0" applyFont="1" applyFill="1" applyBorder="1" applyAlignment="1">
      <alignment horizontal="centerContinuous" vertical="center"/>
    </xf>
    <xf numFmtId="0" fontId="18" fillId="5" borderId="39" xfId="0" applyFont="1" applyFill="1" applyBorder="1" applyAlignment="1">
      <alignment horizontal="centerContinuous" vertical="center"/>
    </xf>
    <xf numFmtId="0" fontId="17" fillId="5" borderId="40" xfId="0" applyFont="1" applyFill="1" applyBorder="1" applyAlignment="1">
      <alignment vertical="center"/>
    </xf>
    <xf numFmtId="49" fontId="17" fillId="5" borderId="37" xfId="0" applyNumberFormat="1" applyFont="1" applyFill="1" applyBorder="1" applyAlignment="1">
      <alignment vertical="top"/>
    </xf>
    <xf numFmtId="49" fontId="18" fillId="5" borderId="37" xfId="0" applyNumberFormat="1" applyFont="1" applyFill="1" applyBorder="1" applyAlignment="1">
      <alignment vertical="top"/>
    </xf>
    <xf numFmtId="0" fontId="18" fillId="5" borderId="35" xfId="0" applyFont="1" applyFill="1" applyBorder="1" applyAlignment="1">
      <alignment horizontal="centerContinuous" vertical="center"/>
    </xf>
    <xf numFmtId="0" fontId="17" fillId="5" borderId="22" xfId="0" applyFont="1" applyFill="1" applyBorder="1" applyAlignment="1">
      <alignment vertical="center"/>
    </xf>
    <xf numFmtId="49" fontId="17" fillId="5" borderId="23" xfId="0" applyNumberFormat="1" applyFont="1" applyFill="1" applyBorder="1" applyAlignment="1">
      <alignment vertical="top"/>
    </xf>
    <xf numFmtId="49" fontId="18" fillId="5" borderId="23" xfId="0" applyNumberFormat="1" applyFont="1" applyFill="1" applyBorder="1" applyAlignment="1">
      <alignment vertical="top"/>
    </xf>
    <xf numFmtId="0" fontId="18" fillId="5" borderId="41" xfId="0" quotePrefix="1" applyFont="1" applyFill="1" applyBorder="1" applyAlignment="1">
      <alignment horizontal="center" vertical="center"/>
    </xf>
    <xf numFmtId="0" fontId="18" fillId="5" borderId="30" xfId="0" quotePrefix="1" applyFont="1" applyFill="1" applyBorder="1" applyAlignment="1">
      <alignment horizontal="center" vertical="center"/>
    </xf>
    <xf numFmtId="0" fontId="18" fillId="5" borderId="5" xfId="0" quotePrefix="1" applyFont="1" applyFill="1" applyBorder="1" applyAlignment="1">
      <alignment horizontal="center" vertical="center"/>
    </xf>
    <xf numFmtId="0" fontId="17" fillId="2" borderId="30" xfId="0" applyFont="1" applyFill="1" applyBorder="1" applyAlignment="1">
      <alignment vertical="center"/>
    </xf>
    <xf numFmtId="3" fontId="17" fillId="2" borderId="31" xfId="0" applyNumberFormat="1" applyFont="1" applyFill="1" applyBorder="1" applyAlignment="1">
      <alignment vertical="center"/>
    </xf>
    <xf numFmtId="0" fontId="17" fillId="2" borderId="31" xfId="0" applyFont="1" applyFill="1" applyBorder="1" applyAlignment="1">
      <alignment vertical="center"/>
    </xf>
    <xf numFmtId="164" fontId="18" fillId="2" borderId="41" xfId="0" applyNumberFormat="1" applyFont="1" applyFill="1" applyBorder="1" applyAlignment="1">
      <alignment vertical="center"/>
    </xf>
    <xf numFmtId="164" fontId="18" fillId="2" borderId="30" xfId="0" applyNumberFormat="1" applyFont="1" applyFill="1" applyBorder="1" applyAlignment="1">
      <alignment vertical="center"/>
    </xf>
    <xf numFmtId="164" fontId="18" fillId="2" borderId="5" xfId="0" applyNumberFormat="1" applyFont="1" applyFill="1" applyBorder="1" applyAlignment="1">
      <alignment vertical="center"/>
    </xf>
    <xf numFmtId="0" fontId="17" fillId="6" borderId="30" xfId="0" applyFont="1" applyFill="1" applyBorder="1" applyAlignment="1">
      <alignment vertical="center"/>
    </xf>
    <xf numFmtId="3" fontId="17" fillId="6" borderId="31" xfId="0" applyNumberFormat="1" applyFont="1" applyFill="1" applyBorder="1" applyAlignment="1">
      <alignment vertical="center"/>
    </xf>
    <xf numFmtId="164" fontId="18" fillId="6" borderId="42" xfId="0" applyNumberFormat="1" applyFont="1" applyFill="1" applyBorder="1" applyAlignment="1">
      <alignment vertical="center"/>
    </xf>
    <xf numFmtId="164" fontId="18" fillId="6" borderId="41" xfId="0" applyNumberFormat="1" applyFont="1" applyFill="1" applyBorder="1" applyAlignment="1">
      <alignment vertical="center"/>
    </xf>
    <xf numFmtId="164" fontId="18" fillId="6" borderId="30" xfId="0" applyNumberFormat="1" applyFont="1" applyFill="1" applyBorder="1" applyAlignment="1">
      <alignment vertical="center"/>
    </xf>
    <xf numFmtId="164" fontId="18" fillId="6" borderId="5" xfId="0" applyNumberFormat="1" applyFont="1" applyFill="1" applyBorder="1" applyAlignment="1">
      <alignment vertical="center"/>
    </xf>
    <xf numFmtId="0" fontId="15" fillId="7" borderId="24" xfId="0" applyFont="1" applyFill="1" applyBorder="1" applyAlignment="1">
      <alignment vertical="center"/>
    </xf>
    <xf numFmtId="3" fontId="15" fillId="7" borderId="25" xfId="0" applyNumberFormat="1" applyFont="1" applyFill="1" applyBorder="1" applyAlignment="1">
      <alignment vertical="center" wrapText="1"/>
    </xf>
    <xf numFmtId="164" fontId="16" fillId="7" borderId="43" xfId="0" applyNumberFormat="1" applyFont="1" applyFill="1" applyBorder="1" applyAlignment="1">
      <alignment horizontal="right" vertical="center"/>
    </xf>
    <xf numFmtId="164" fontId="16" fillId="7" borderId="44" xfId="0" applyNumberFormat="1" applyFont="1" applyFill="1" applyBorder="1" applyAlignment="1">
      <alignment horizontal="right" vertical="center"/>
    </xf>
    <xf numFmtId="164" fontId="16" fillId="7" borderId="24" xfId="0" applyNumberFormat="1" applyFont="1" applyFill="1" applyBorder="1" applyAlignment="1">
      <alignment horizontal="right" vertical="center"/>
    </xf>
    <xf numFmtId="164" fontId="16" fillId="7" borderId="8" xfId="0" applyNumberFormat="1" applyFont="1" applyFill="1" applyBorder="1" applyAlignment="1">
      <alignment horizontal="right" vertical="center"/>
    </xf>
    <xf numFmtId="164" fontId="15" fillId="0" borderId="0" xfId="0" applyNumberFormat="1" applyFont="1" applyAlignment="1">
      <alignment vertical="center"/>
    </xf>
    <xf numFmtId="0" fontId="15" fillId="5" borderId="26" xfId="0" quotePrefix="1" applyFont="1" applyFill="1" applyBorder="1" applyAlignment="1">
      <alignment horizontal="left" vertical="center" indent="1"/>
    </xf>
    <xf numFmtId="3" fontId="15" fillId="5" borderId="27" xfId="0" quotePrefix="1" applyNumberFormat="1" applyFont="1" applyFill="1" applyBorder="1" applyAlignment="1">
      <alignment horizontal="right" vertical="center"/>
    </xf>
    <xf numFmtId="164" fontId="16" fillId="5" borderId="45" xfId="0" applyNumberFormat="1" applyFont="1" applyFill="1" applyBorder="1" applyAlignment="1">
      <alignment horizontal="right" vertical="center"/>
    </xf>
    <xf numFmtId="164" fontId="16" fillId="5" borderId="46" xfId="0" applyNumberFormat="1" applyFont="1" applyFill="1" applyBorder="1" applyAlignment="1">
      <alignment horizontal="right" vertical="center"/>
    </xf>
    <xf numFmtId="164" fontId="16" fillId="5" borderId="26" xfId="0" applyNumberFormat="1" applyFont="1" applyFill="1" applyBorder="1" applyAlignment="1">
      <alignment horizontal="right" vertical="center"/>
    </xf>
    <xf numFmtId="164" fontId="16" fillId="5" borderId="11" xfId="0" applyNumberFormat="1" applyFont="1" applyFill="1" applyBorder="1" applyAlignment="1">
      <alignment horizontal="right" vertical="center"/>
    </xf>
    <xf numFmtId="164" fontId="16" fillId="5" borderId="47" xfId="0" applyNumberFormat="1" applyFont="1" applyFill="1" applyBorder="1" applyAlignment="1">
      <alignment horizontal="right" vertical="center"/>
    </xf>
    <xf numFmtId="0" fontId="15" fillId="7" borderId="28" xfId="0" applyFont="1" applyFill="1" applyBorder="1" applyAlignment="1">
      <alignment vertical="center"/>
    </xf>
    <xf numFmtId="3" fontId="19" fillId="7" borderId="29" xfId="0" applyNumberFormat="1" applyFont="1" applyFill="1" applyBorder="1" applyAlignment="1">
      <alignment horizontal="right" vertical="center" wrapText="1"/>
    </xf>
    <xf numFmtId="164" fontId="16" fillId="7" borderId="48" xfId="0" applyNumberFormat="1" applyFont="1" applyFill="1" applyBorder="1" applyAlignment="1">
      <alignment horizontal="right" vertical="center"/>
    </xf>
    <xf numFmtId="164" fontId="16" fillId="7" borderId="49" xfId="0" applyNumberFormat="1" applyFont="1" applyFill="1" applyBorder="1" applyAlignment="1">
      <alignment horizontal="right" vertical="center"/>
    </xf>
    <xf numFmtId="164" fontId="16" fillId="7" borderId="28" xfId="0" applyNumberFormat="1" applyFont="1" applyFill="1" applyBorder="1" applyAlignment="1">
      <alignment horizontal="right" vertical="center"/>
    </xf>
    <xf numFmtId="164" fontId="16" fillId="7" borderId="2" xfId="0" applyNumberFormat="1" applyFont="1" applyFill="1" applyBorder="1" applyAlignment="1">
      <alignment horizontal="right" vertical="center"/>
    </xf>
    <xf numFmtId="3" fontId="20" fillId="6" borderId="31" xfId="0" applyNumberFormat="1" applyFont="1" applyFill="1" applyBorder="1" applyAlignment="1">
      <alignment vertical="center" wrapText="1"/>
    </xf>
    <xf numFmtId="164" fontId="18" fillId="6" borderId="42" xfId="0" applyNumberFormat="1" applyFont="1" applyFill="1" applyBorder="1" applyAlignment="1">
      <alignment horizontal="right" vertical="center"/>
    </xf>
    <xf numFmtId="164" fontId="18" fillId="6" borderId="41" xfId="0" applyNumberFormat="1" applyFont="1" applyFill="1" applyBorder="1" applyAlignment="1">
      <alignment horizontal="right" vertical="center"/>
    </xf>
    <xf numFmtId="164" fontId="18" fillId="6" borderId="30" xfId="0" applyNumberFormat="1" applyFont="1" applyFill="1" applyBorder="1" applyAlignment="1">
      <alignment horizontal="right" vertical="center"/>
    </xf>
    <xf numFmtId="164" fontId="18" fillId="6" borderId="5" xfId="0" applyNumberFormat="1" applyFont="1" applyFill="1" applyBorder="1" applyAlignment="1">
      <alignment horizontal="right" vertical="center"/>
    </xf>
    <xf numFmtId="0" fontId="15" fillId="5" borderId="24" xfId="0" quotePrefix="1" applyFont="1" applyFill="1" applyBorder="1" applyAlignment="1">
      <alignment horizontal="left" vertical="center" indent="1"/>
    </xf>
    <xf numFmtId="3" fontId="15" fillId="5" borderId="25" xfId="0" quotePrefix="1" applyNumberFormat="1" applyFont="1" applyFill="1" applyBorder="1" applyAlignment="1">
      <alignment horizontal="right" vertical="center"/>
    </xf>
    <xf numFmtId="164" fontId="16" fillId="5" borderId="44" xfId="0" applyNumberFormat="1" applyFont="1" applyFill="1" applyBorder="1" applyAlignment="1">
      <alignment horizontal="right" vertical="center"/>
    </xf>
    <xf numFmtId="164" fontId="16" fillId="5" borderId="24" xfId="0" applyNumberFormat="1" applyFont="1" applyFill="1" applyBorder="1" applyAlignment="1">
      <alignment horizontal="right" vertical="center"/>
    </xf>
    <xf numFmtId="164" fontId="16" fillId="5" borderId="8" xfId="0" applyNumberFormat="1" applyFont="1" applyFill="1" applyBorder="1" applyAlignment="1">
      <alignment horizontal="right" vertical="center"/>
    </xf>
    <xf numFmtId="164" fontId="16" fillId="5" borderId="50" xfId="0" applyNumberFormat="1" applyFont="1" applyFill="1" applyBorder="1" applyAlignment="1">
      <alignment horizontal="right" vertical="center"/>
    </xf>
    <xf numFmtId="0" fontId="15" fillId="5" borderId="28" xfId="0" quotePrefix="1" applyFont="1" applyFill="1" applyBorder="1" applyAlignment="1">
      <alignment horizontal="left" vertical="center" indent="1"/>
    </xf>
    <xf numFmtId="3" fontId="15" fillId="5" borderId="29" xfId="0" quotePrefix="1" applyNumberFormat="1" applyFont="1" applyFill="1" applyBorder="1" applyAlignment="1">
      <alignment horizontal="right" vertical="center"/>
    </xf>
    <xf numFmtId="164" fontId="16" fillId="5" borderId="48" xfId="0" applyNumberFormat="1" applyFont="1" applyFill="1" applyBorder="1" applyAlignment="1">
      <alignment horizontal="right" vertical="center"/>
    </xf>
    <xf numFmtId="164" fontId="16" fillId="5" borderId="49" xfId="0" applyNumberFormat="1" applyFont="1" applyFill="1" applyBorder="1" applyAlignment="1">
      <alignment horizontal="right" vertical="center"/>
    </xf>
    <xf numFmtId="164" fontId="16" fillId="5" borderId="28" xfId="0" applyNumberFormat="1" applyFont="1" applyFill="1" applyBorder="1" applyAlignment="1">
      <alignment horizontal="right" vertical="center"/>
    </xf>
    <xf numFmtId="164" fontId="16" fillId="5" borderId="2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vertical="top"/>
    </xf>
    <xf numFmtId="0" fontId="15" fillId="0" borderId="0" xfId="0" applyFont="1" applyAlignment="1">
      <alignment vertical="top" wrapText="1"/>
    </xf>
    <xf numFmtId="0" fontId="4" fillId="0" borderId="0" xfId="0" applyFont="1" applyAlignment="1">
      <alignment vertical="center"/>
    </xf>
    <xf numFmtId="164" fontId="21" fillId="0" borderId="0" xfId="0" applyNumberFormat="1" applyFont="1" applyAlignment="1">
      <alignment vertical="center"/>
    </xf>
    <xf numFmtId="0" fontId="13" fillId="5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164" fontId="21" fillId="5" borderId="0" xfId="0" applyNumberFormat="1" applyFont="1" applyFill="1" applyAlignment="1">
      <alignment vertical="center"/>
    </xf>
    <xf numFmtId="3" fontId="4" fillId="5" borderId="0" xfId="0" applyNumberFormat="1" applyFont="1" applyFill="1" applyAlignment="1">
      <alignment vertical="center"/>
    </xf>
    <xf numFmtId="0" fontId="4" fillId="5" borderId="0" xfId="0" applyFont="1" applyFill="1"/>
    <xf numFmtId="0" fontId="11" fillId="5" borderId="36" xfId="0" applyFont="1" applyFill="1" applyBorder="1" applyAlignment="1">
      <alignment vertical="center"/>
    </xf>
    <xf numFmtId="0" fontId="11" fillId="5" borderId="51" xfId="0" applyFont="1" applyFill="1" applyBorder="1" applyAlignment="1">
      <alignment horizontal="centerContinuous" vertical="center"/>
    </xf>
    <xf numFmtId="0" fontId="21" fillId="5" borderId="52" xfId="0" applyFont="1" applyFill="1" applyBorder="1" applyAlignment="1">
      <alignment horizontal="centerContinuous" vertical="center"/>
    </xf>
    <xf numFmtId="0" fontId="4" fillId="5" borderId="52" xfId="0" applyFont="1" applyFill="1" applyBorder="1" applyAlignment="1">
      <alignment horizontal="centerContinuous" vertical="center"/>
    </xf>
    <xf numFmtId="0" fontId="21" fillId="5" borderId="53" xfId="0" applyFont="1" applyFill="1" applyBorder="1" applyAlignment="1">
      <alignment horizontal="centerContinuous" vertical="center"/>
    </xf>
    <xf numFmtId="0" fontId="11" fillId="5" borderId="54" xfId="0" applyFont="1" applyFill="1" applyBorder="1" applyAlignment="1">
      <alignment horizontal="centerContinuous" vertical="center"/>
    </xf>
    <xf numFmtId="0" fontId="11" fillId="5" borderId="55" xfId="0" applyFont="1" applyFill="1" applyBorder="1" applyAlignment="1">
      <alignment horizontal="centerContinuous" vertical="center"/>
    </xf>
    <xf numFmtId="0" fontId="11" fillId="5" borderId="18" xfId="0" applyFont="1" applyFill="1" applyBorder="1" applyAlignment="1">
      <alignment horizontal="centerContinuous" vertical="center"/>
    </xf>
    <xf numFmtId="0" fontId="4" fillId="5" borderId="36" xfId="0" applyFont="1" applyFill="1" applyBorder="1" applyAlignment="1">
      <alignment horizontal="centerContinuous" vertical="center"/>
    </xf>
    <xf numFmtId="0" fontId="4" fillId="5" borderId="18" xfId="0" applyFont="1" applyFill="1" applyBorder="1" applyAlignment="1">
      <alignment horizontal="centerContinuous" vertical="center"/>
    </xf>
    <xf numFmtId="0" fontId="11" fillId="5" borderId="40" xfId="0" applyFont="1" applyFill="1" applyBorder="1" applyAlignment="1">
      <alignment vertical="top" wrapText="1"/>
    </xf>
    <xf numFmtId="0" fontId="11" fillId="5" borderId="51" xfId="0" applyFont="1" applyFill="1" applyBorder="1" applyAlignment="1">
      <alignment horizontal="centerContinuous" vertical="center" wrapText="1"/>
    </xf>
    <xf numFmtId="0" fontId="11" fillId="5" borderId="56" xfId="0" applyFont="1" applyFill="1" applyBorder="1" applyAlignment="1">
      <alignment horizontal="centerContinuous" vertical="center" wrapText="1"/>
    </xf>
    <xf numFmtId="0" fontId="11" fillId="5" borderId="53" xfId="0" applyFont="1" applyFill="1" applyBorder="1" applyAlignment="1">
      <alignment horizontal="centerContinuous" vertical="center" wrapText="1"/>
    </xf>
    <xf numFmtId="0" fontId="11" fillId="5" borderId="16" xfId="0" applyFont="1" applyFill="1" applyBorder="1" applyAlignment="1">
      <alignment vertical="top"/>
    </xf>
    <xf numFmtId="0" fontId="11" fillId="5" borderId="22" xfId="0" applyFont="1" applyFill="1" applyBorder="1" applyAlignment="1">
      <alignment vertical="top"/>
    </xf>
    <xf numFmtId="0" fontId="11" fillId="5" borderId="16" xfId="0" applyFont="1" applyFill="1" applyBorder="1" applyAlignment="1">
      <alignment vertical="top" wrapText="1"/>
    </xf>
    <xf numFmtId="0" fontId="11" fillId="5" borderId="22" xfId="0" applyFont="1" applyFill="1" applyBorder="1" applyAlignment="1">
      <alignment vertical="top" wrapText="1"/>
    </xf>
    <xf numFmtId="0" fontId="17" fillId="5" borderId="16" xfId="0" applyFont="1" applyFill="1" applyBorder="1" applyAlignment="1">
      <alignment vertical="top"/>
    </xf>
    <xf numFmtId="0" fontId="17" fillId="5" borderId="41" xfId="0" applyFont="1" applyFill="1" applyBorder="1" applyAlignment="1">
      <alignment horizontal="right" vertical="center"/>
    </xf>
    <xf numFmtId="0" fontId="18" fillId="5" borderId="33" xfId="0" applyFont="1" applyFill="1" applyBorder="1" applyAlignment="1">
      <alignment horizontal="right" vertical="center"/>
    </xf>
    <xf numFmtId="0" fontId="17" fillId="5" borderId="57" xfId="0" applyFont="1" applyFill="1" applyBorder="1" applyAlignment="1">
      <alignment horizontal="right" vertical="center"/>
    </xf>
    <xf numFmtId="0" fontId="18" fillId="5" borderId="30" xfId="0" applyFont="1" applyFill="1" applyBorder="1" applyAlignment="1">
      <alignment horizontal="right" vertical="center"/>
    </xf>
    <xf numFmtId="0" fontId="22" fillId="5" borderId="30" xfId="0" applyFont="1" applyFill="1" applyBorder="1" applyAlignment="1">
      <alignment horizontal="right" vertical="center"/>
    </xf>
    <xf numFmtId="0" fontId="22" fillId="5" borderId="5" xfId="0" applyFont="1" applyFill="1" applyBorder="1" applyAlignment="1">
      <alignment horizontal="right" vertical="center"/>
    </xf>
    <xf numFmtId="3" fontId="11" fillId="6" borderId="41" xfId="0" applyNumberFormat="1" applyFont="1" applyFill="1" applyBorder="1" applyAlignment="1">
      <alignment vertical="center" wrapText="1"/>
    </xf>
    <xf numFmtId="165" fontId="11" fillId="6" borderId="33" xfId="0" applyNumberFormat="1" applyFont="1" applyFill="1" applyBorder="1" applyAlignment="1">
      <alignment vertical="center" wrapText="1"/>
    </xf>
    <xf numFmtId="3" fontId="11" fillId="6" borderId="57" xfId="0" applyNumberFormat="1" applyFont="1" applyFill="1" applyBorder="1" applyAlignment="1">
      <alignment vertical="center" wrapText="1"/>
    </xf>
    <xf numFmtId="165" fontId="11" fillId="6" borderId="30" xfId="0" applyNumberFormat="1" applyFont="1" applyFill="1" applyBorder="1" applyAlignment="1">
      <alignment vertical="center" wrapText="1"/>
    </xf>
    <xf numFmtId="165" fontId="11" fillId="6" borderId="5" xfId="0" applyNumberFormat="1" applyFont="1" applyFill="1" applyBorder="1" applyAlignment="1">
      <alignment vertical="center" wrapText="1"/>
    </xf>
    <xf numFmtId="0" fontId="15" fillId="5" borderId="24" xfId="0" applyFont="1" applyFill="1" applyBorder="1" applyAlignment="1">
      <alignment vertical="center" wrapText="1"/>
    </xf>
    <xf numFmtId="3" fontId="4" fillId="5" borderId="44" xfId="0" applyNumberFormat="1" applyFont="1" applyFill="1" applyBorder="1" applyAlignment="1">
      <alignment vertical="center" wrapText="1"/>
    </xf>
    <xf numFmtId="165" fontId="21" fillId="5" borderId="58" xfId="0" applyNumberFormat="1" applyFont="1" applyFill="1" applyBorder="1" applyAlignment="1">
      <alignment vertical="center"/>
    </xf>
    <xf numFmtId="3" fontId="4" fillId="5" borderId="59" xfId="0" applyNumberFormat="1" applyFont="1" applyFill="1" applyBorder="1" applyAlignment="1">
      <alignment vertical="center" wrapText="1"/>
    </xf>
    <xf numFmtId="165" fontId="21" fillId="5" borderId="24" xfId="0" applyNumberFormat="1" applyFont="1" applyFill="1" applyBorder="1" applyAlignment="1">
      <alignment vertical="center"/>
    </xf>
    <xf numFmtId="165" fontId="21" fillId="5" borderId="8" xfId="0" applyNumberFormat="1" applyFont="1" applyFill="1" applyBorder="1" applyAlignment="1">
      <alignment vertical="center"/>
    </xf>
    <xf numFmtId="0" fontId="15" fillId="5" borderId="26" xfId="0" applyFont="1" applyFill="1" applyBorder="1" applyAlignment="1">
      <alignment vertical="center" wrapText="1"/>
    </xf>
    <xf numFmtId="3" fontId="4" fillId="5" borderId="46" xfId="0" applyNumberFormat="1" applyFont="1" applyFill="1" applyBorder="1" applyAlignment="1">
      <alignment vertical="center" wrapText="1"/>
    </xf>
    <xf numFmtId="165" fontId="21" fillId="5" borderId="60" xfId="0" applyNumberFormat="1" applyFont="1" applyFill="1" applyBorder="1" applyAlignment="1">
      <alignment vertical="center"/>
    </xf>
    <xf numFmtId="3" fontId="4" fillId="5" borderId="61" xfId="0" applyNumberFormat="1" applyFont="1" applyFill="1" applyBorder="1" applyAlignment="1">
      <alignment vertical="center" wrapText="1"/>
    </xf>
    <xf numFmtId="165" fontId="21" fillId="5" borderId="26" xfId="0" applyNumberFormat="1" applyFont="1" applyFill="1" applyBorder="1" applyAlignment="1">
      <alignment vertical="center"/>
    </xf>
    <xf numFmtId="165" fontId="21" fillId="5" borderId="11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15" fillId="5" borderId="28" xfId="0" applyFont="1" applyFill="1" applyBorder="1" applyAlignment="1">
      <alignment vertical="center" wrapText="1"/>
    </xf>
    <xf numFmtId="3" fontId="4" fillId="5" borderId="49" xfId="0" applyNumberFormat="1" applyFont="1" applyFill="1" applyBorder="1" applyAlignment="1">
      <alignment vertical="center" wrapText="1"/>
    </xf>
    <xf numFmtId="165" fontId="21" fillId="5" borderId="62" xfId="0" applyNumberFormat="1" applyFont="1" applyFill="1" applyBorder="1" applyAlignment="1">
      <alignment vertical="center"/>
    </xf>
    <xf numFmtId="3" fontId="4" fillId="5" borderId="63" xfId="0" applyNumberFormat="1" applyFont="1" applyFill="1" applyBorder="1" applyAlignment="1">
      <alignment vertical="center" wrapText="1"/>
    </xf>
    <xf numFmtId="165" fontId="21" fillId="5" borderId="28" xfId="0" applyNumberFormat="1" applyFont="1" applyFill="1" applyBorder="1" applyAlignment="1">
      <alignment vertical="center"/>
    </xf>
    <xf numFmtId="165" fontId="21" fillId="5" borderId="2" xfId="0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164" fontId="24" fillId="0" borderId="0" xfId="0" applyNumberFormat="1" applyFont="1" applyAlignment="1">
      <alignment vertical="center"/>
    </xf>
    <xf numFmtId="0" fontId="21" fillId="5" borderId="0" xfId="0" applyFont="1" applyFill="1" applyAlignment="1">
      <alignment vertical="center"/>
    </xf>
    <xf numFmtId="3" fontId="17" fillId="2" borderId="41" xfId="0" applyNumberFormat="1" applyFont="1" applyFill="1" applyBorder="1" applyAlignment="1">
      <alignment horizontal="right" vertical="center"/>
    </xf>
    <xf numFmtId="165" fontId="18" fillId="2" borderId="30" xfId="0" applyNumberFormat="1" applyFont="1" applyFill="1" applyBorder="1" applyAlignment="1">
      <alignment horizontal="center" vertical="center"/>
    </xf>
    <xf numFmtId="165" fontId="18" fillId="2" borderId="30" xfId="0" applyNumberFormat="1" applyFont="1" applyFill="1" applyBorder="1" applyAlignment="1">
      <alignment horizontal="right" vertical="center"/>
    </xf>
    <xf numFmtId="165" fontId="22" fillId="2" borderId="30" xfId="0" applyNumberFormat="1" applyFont="1" applyFill="1" applyBorder="1" applyAlignment="1">
      <alignment horizontal="right" vertical="center"/>
    </xf>
    <xf numFmtId="165" fontId="22" fillId="2" borderId="5" xfId="0" applyNumberFormat="1" applyFont="1" applyFill="1" applyBorder="1" applyAlignment="1">
      <alignment horizontal="center" vertical="center"/>
    </xf>
    <xf numFmtId="0" fontId="15" fillId="5" borderId="24" xfId="0" applyFont="1" applyFill="1" applyBorder="1" applyAlignment="1">
      <alignment vertical="center"/>
    </xf>
    <xf numFmtId="165" fontId="21" fillId="5" borderId="24" xfId="0" applyNumberFormat="1" applyFont="1" applyFill="1" applyBorder="1" applyAlignment="1">
      <alignment horizontal="right" vertical="center" wrapText="1"/>
    </xf>
    <xf numFmtId="3" fontId="4" fillId="5" borderId="44" xfId="0" applyNumberFormat="1" applyFont="1" applyFill="1" applyBorder="1" applyAlignment="1">
      <alignment horizontal="right" vertical="center" wrapText="1"/>
    </xf>
    <xf numFmtId="165" fontId="21" fillId="5" borderId="8" xfId="0" applyNumberFormat="1" applyFont="1" applyFill="1" applyBorder="1" applyAlignment="1">
      <alignment horizontal="right" vertical="center" wrapText="1"/>
    </xf>
    <xf numFmtId="0" fontId="15" fillId="5" borderId="28" xfId="0" applyFont="1" applyFill="1" applyBorder="1" applyAlignment="1">
      <alignment vertical="center"/>
    </xf>
    <xf numFmtId="165" fontId="21" fillId="5" borderId="28" xfId="0" applyNumberFormat="1" applyFont="1" applyFill="1" applyBorder="1" applyAlignment="1">
      <alignment horizontal="right" vertical="center" wrapText="1"/>
    </xf>
    <xf numFmtId="165" fontId="21" fillId="5" borderId="64" xfId="0" applyNumberFormat="1" applyFont="1" applyFill="1" applyBorder="1" applyAlignment="1">
      <alignment horizontal="right" vertical="center" wrapText="1"/>
    </xf>
    <xf numFmtId="3" fontId="4" fillId="5" borderId="49" xfId="0" applyNumberFormat="1" applyFont="1" applyFill="1" applyBorder="1" applyAlignment="1">
      <alignment horizontal="right" vertical="center" wrapText="1"/>
    </xf>
    <xf numFmtId="165" fontId="21" fillId="5" borderId="65" xfId="0" applyNumberFormat="1" applyFont="1" applyFill="1" applyBorder="1" applyAlignment="1">
      <alignment horizontal="right" vertical="center" wrapText="1"/>
    </xf>
    <xf numFmtId="0" fontId="17" fillId="2" borderId="5" xfId="0" applyFont="1" applyFill="1" applyBorder="1" applyAlignment="1">
      <alignment vertical="center"/>
    </xf>
    <xf numFmtId="3" fontId="15" fillId="2" borderId="5" xfId="0" applyNumberFormat="1" applyFont="1" applyFill="1" applyBorder="1" applyAlignment="1">
      <alignment horizontal="center" vertical="center"/>
    </xf>
    <xf numFmtId="165" fontId="16" fillId="2" borderId="5" xfId="0" applyNumberFormat="1" applyFont="1" applyFill="1" applyBorder="1" applyAlignment="1">
      <alignment horizontal="center" vertical="center"/>
    </xf>
    <xf numFmtId="3" fontId="16" fillId="2" borderId="5" xfId="0" applyNumberFormat="1" applyFont="1" applyFill="1" applyBorder="1" applyAlignment="1">
      <alignment horizontal="center" vertical="center"/>
    </xf>
    <xf numFmtId="165" fontId="21" fillId="2" borderId="5" xfId="0" applyNumberFormat="1" applyFont="1" applyFill="1" applyBorder="1" applyAlignment="1">
      <alignment horizontal="center" vertical="center"/>
    </xf>
    <xf numFmtId="3" fontId="17" fillId="6" borderId="41" xfId="0" applyNumberFormat="1" applyFont="1" applyFill="1" applyBorder="1" applyAlignment="1">
      <alignment horizontal="right" vertical="center"/>
    </xf>
    <xf numFmtId="165" fontId="17" fillId="6" borderId="30" xfId="0" applyNumberFormat="1" applyFont="1" applyFill="1" applyBorder="1" applyAlignment="1">
      <alignment horizontal="right" vertical="center"/>
    </xf>
    <xf numFmtId="165" fontId="21" fillId="6" borderId="5" xfId="0" applyNumberFormat="1" applyFont="1" applyFill="1" applyBorder="1" applyAlignment="1">
      <alignment horizontal="center" vertical="center"/>
    </xf>
    <xf numFmtId="3" fontId="19" fillId="5" borderId="44" xfId="0" applyNumberFormat="1" applyFont="1" applyFill="1" applyBorder="1" applyAlignment="1">
      <alignment horizontal="right" vertical="center" wrapText="1"/>
    </xf>
    <xf numFmtId="3" fontId="19" fillId="5" borderId="24" xfId="0" applyNumberFormat="1" applyFont="1" applyFill="1" applyBorder="1" applyAlignment="1">
      <alignment horizontal="right" vertical="center" wrapText="1"/>
    </xf>
    <xf numFmtId="3" fontId="4" fillId="5" borderId="8" xfId="0" applyNumberFormat="1" applyFont="1" applyFill="1" applyBorder="1" applyAlignment="1">
      <alignment vertical="center"/>
    </xf>
    <xf numFmtId="0" fontId="15" fillId="5" borderId="26" xfId="0" applyFont="1" applyFill="1" applyBorder="1" applyAlignment="1">
      <alignment vertical="center"/>
    </xf>
    <xf numFmtId="3" fontId="19" fillId="5" borderId="46" xfId="0" applyNumberFormat="1" applyFont="1" applyFill="1" applyBorder="1" applyAlignment="1">
      <alignment horizontal="right" vertical="center" wrapText="1"/>
    </xf>
    <xf numFmtId="3" fontId="19" fillId="5" borderId="26" xfId="0" applyNumberFormat="1" applyFont="1" applyFill="1" applyBorder="1" applyAlignment="1">
      <alignment horizontal="right" vertical="center" wrapText="1"/>
    </xf>
    <xf numFmtId="3" fontId="4" fillId="5" borderId="11" xfId="0" applyNumberFormat="1" applyFont="1" applyFill="1" applyBorder="1" applyAlignment="1">
      <alignment vertical="center"/>
    </xf>
    <xf numFmtId="0" fontId="4" fillId="5" borderId="26" xfId="0" applyFont="1" applyFill="1" applyBorder="1" applyAlignment="1">
      <alignment horizontal="left" vertical="center"/>
    </xf>
    <xf numFmtId="3" fontId="4" fillId="8" borderId="46" xfId="0" applyNumberFormat="1" applyFont="1" applyFill="1" applyBorder="1" applyAlignment="1">
      <alignment vertical="center" wrapText="1"/>
    </xf>
    <xf numFmtId="165" fontId="21" fillId="5" borderId="26" xfId="0" applyNumberFormat="1" applyFont="1" applyFill="1" applyBorder="1" applyAlignment="1">
      <alignment vertical="center" wrapText="1"/>
    </xf>
    <xf numFmtId="3" fontId="4" fillId="5" borderId="46" xfId="0" applyNumberFormat="1" applyFont="1" applyFill="1" applyBorder="1" applyAlignment="1">
      <alignment horizontal="right" vertical="center" wrapText="1"/>
    </xf>
    <xf numFmtId="165" fontId="21" fillId="5" borderId="11" xfId="0" applyNumberFormat="1" applyFont="1" applyFill="1" applyBorder="1" applyAlignment="1">
      <alignment vertical="center" wrapText="1"/>
    </xf>
    <xf numFmtId="0" fontId="4" fillId="5" borderId="64" xfId="0" applyFont="1" applyFill="1" applyBorder="1" applyAlignment="1">
      <alignment horizontal="left" vertical="center"/>
    </xf>
    <xf numFmtId="3" fontId="4" fillId="8" borderId="66" xfId="0" applyNumberFormat="1" applyFont="1" applyFill="1" applyBorder="1" applyAlignment="1">
      <alignment vertical="center" wrapText="1"/>
    </xf>
    <xf numFmtId="165" fontId="21" fillId="5" borderId="64" xfId="0" applyNumberFormat="1" applyFont="1" applyFill="1" applyBorder="1" applyAlignment="1">
      <alignment vertical="center" wrapText="1"/>
    </xf>
    <xf numFmtId="3" fontId="4" fillId="5" borderId="66" xfId="0" applyNumberFormat="1" applyFont="1" applyFill="1" applyBorder="1" applyAlignment="1">
      <alignment vertical="center" wrapText="1"/>
    </xf>
    <xf numFmtId="3" fontId="4" fillId="5" borderId="66" xfId="0" applyNumberFormat="1" applyFont="1" applyFill="1" applyBorder="1" applyAlignment="1">
      <alignment horizontal="right" vertical="center" wrapText="1"/>
    </xf>
    <xf numFmtId="165" fontId="21" fillId="5" borderId="65" xfId="0" applyNumberFormat="1" applyFont="1" applyFill="1" applyBorder="1" applyAlignment="1">
      <alignment vertical="center" wrapText="1"/>
    </xf>
    <xf numFmtId="165" fontId="18" fillId="6" borderId="30" xfId="0" applyNumberFormat="1" applyFont="1" applyFill="1" applyBorder="1" applyAlignment="1">
      <alignment horizontal="right" vertical="center"/>
    </xf>
    <xf numFmtId="165" fontId="21" fillId="6" borderId="30" xfId="0" applyNumberFormat="1" applyFont="1" applyFill="1" applyBorder="1" applyAlignment="1">
      <alignment horizontal="center" vertical="center"/>
    </xf>
    <xf numFmtId="165" fontId="16" fillId="6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4" fillId="5" borderId="28" xfId="0" applyFont="1" applyFill="1" applyBorder="1" applyAlignment="1">
      <alignment horizontal="left" vertical="center"/>
    </xf>
    <xf numFmtId="165" fontId="21" fillId="5" borderId="28" xfId="0" applyNumberFormat="1" applyFont="1" applyFill="1" applyBorder="1" applyAlignment="1">
      <alignment vertical="center" wrapText="1"/>
    </xf>
    <xf numFmtId="165" fontId="21" fillId="5" borderId="2" xfId="0" applyNumberFormat="1" applyFont="1" applyFill="1" applyBorder="1" applyAlignment="1">
      <alignment vertical="center" wrapText="1"/>
    </xf>
    <xf numFmtId="0" fontId="11" fillId="5" borderId="0" xfId="0" applyFont="1" applyFill="1" applyAlignment="1">
      <alignment horizontal="left" vertical="center" wrapText="1"/>
    </xf>
    <xf numFmtId="0" fontId="11" fillId="6" borderId="30" xfId="0" applyFont="1" applyFill="1" applyBorder="1" applyAlignment="1">
      <alignment vertical="center"/>
    </xf>
    <xf numFmtId="165" fontId="22" fillId="6" borderId="33" xfId="0" applyNumberFormat="1" applyFont="1" applyFill="1" applyBorder="1" applyAlignment="1">
      <alignment horizontal="right" vertical="center"/>
    </xf>
    <xf numFmtId="165" fontId="22" fillId="6" borderId="30" xfId="0" applyNumberFormat="1" applyFont="1" applyFill="1" applyBorder="1" applyAlignment="1">
      <alignment horizontal="right" vertical="center"/>
    </xf>
    <xf numFmtId="165" fontId="22" fillId="6" borderId="5" xfId="0" applyNumberFormat="1" applyFont="1" applyFill="1" applyBorder="1" applyAlignment="1">
      <alignment horizontal="right" vertical="center"/>
    </xf>
    <xf numFmtId="0" fontId="4" fillId="5" borderId="24" xfId="0" applyFont="1" applyFill="1" applyBorder="1" applyAlignment="1">
      <alignment vertical="center"/>
    </xf>
    <xf numFmtId="165" fontId="21" fillId="5" borderId="58" xfId="0" applyNumberFormat="1" applyFont="1" applyFill="1" applyBorder="1" applyAlignment="1">
      <alignment vertical="center" wrapText="1"/>
    </xf>
    <xf numFmtId="165" fontId="21" fillId="5" borderId="24" xfId="0" applyNumberFormat="1" applyFont="1" applyFill="1" applyBorder="1" applyAlignment="1">
      <alignment vertical="center" wrapText="1"/>
    </xf>
    <xf numFmtId="165" fontId="21" fillId="5" borderId="8" xfId="0" applyNumberFormat="1" applyFont="1" applyFill="1" applyBorder="1" applyAlignment="1">
      <alignment vertical="center" wrapText="1"/>
    </xf>
    <xf numFmtId="0" fontId="4" fillId="5" borderId="26" xfId="0" applyFont="1" applyFill="1" applyBorder="1" applyAlignment="1">
      <alignment vertical="center"/>
    </xf>
    <xf numFmtId="165" fontId="21" fillId="5" borderId="60" xfId="0" applyNumberFormat="1" applyFont="1" applyFill="1" applyBorder="1" applyAlignment="1">
      <alignment vertical="center" wrapText="1"/>
    </xf>
    <xf numFmtId="0" fontId="15" fillId="5" borderId="64" xfId="0" applyFont="1" applyFill="1" applyBorder="1" applyAlignment="1">
      <alignment vertical="center"/>
    </xf>
    <xf numFmtId="165" fontId="21" fillId="5" borderId="67" xfId="0" applyNumberFormat="1" applyFont="1" applyFill="1" applyBorder="1" applyAlignment="1">
      <alignment vertical="center" wrapText="1"/>
    </xf>
    <xf numFmtId="3" fontId="4" fillId="5" borderId="68" xfId="0" applyNumberFormat="1" applyFont="1" applyFill="1" applyBorder="1" applyAlignment="1">
      <alignment vertical="center" wrapText="1"/>
    </xf>
    <xf numFmtId="165" fontId="21" fillId="6" borderId="5" xfId="0" applyNumberFormat="1" applyFont="1" applyFill="1" applyBorder="1" applyAlignment="1">
      <alignment horizontal="right" vertical="center"/>
    </xf>
    <xf numFmtId="0" fontId="4" fillId="5" borderId="28" xfId="0" applyFont="1" applyFill="1" applyBorder="1" applyAlignment="1">
      <alignment vertical="center"/>
    </xf>
    <xf numFmtId="165" fontId="21" fillId="5" borderId="62" xfId="0" applyNumberFormat="1" applyFont="1" applyFill="1" applyBorder="1" applyAlignment="1">
      <alignment vertical="center" wrapText="1"/>
    </xf>
    <xf numFmtId="3" fontId="15" fillId="0" borderId="0" xfId="0" applyNumberFormat="1" applyFont="1" applyAlignment="1">
      <alignment horizontal="right" vertical="center"/>
    </xf>
    <xf numFmtId="164" fontId="16" fillId="0" borderId="0" xfId="0" applyNumberFormat="1" applyFont="1" applyAlignment="1">
      <alignment horizontal="right" vertical="center"/>
    </xf>
    <xf numFmtId="3" fontId="17" fillId="0" borderId="0" xfId="0" applyNumberFormat="1" applyFont="1" applyAlignment="1">
      <alignment vertical="center"/>
    </xf>
    <xf numFmtId="164" fontId="22" fillId="0" borderId="0" xfId="0" applyNumberFormat="1" applyFont="1" applyAlignment="1">
      <alignment horizontal="right" vertical="center"/>
    </xf>
    <xf numFmtId="0" fontId="13" fillId="5" borderId="0" xfId="0" applyFont="1" applyFill="1" applyAlignment="1">
      <alignment horizontal="left" vertical="center"/>
    </xf>
    <xf numFmtId="49" fontId="11" fillId="5" borderId="0" xfId="0" applyNumberFormat="1" applyFont="1" applyFill="1" applyAlignment="1">
      <alignment horizontal="left" vertical="center" wrapText="1"/>
    </xf>
    <xf numFmtId="0" fontId="11" fillId="5" borderId="69" xfId="0" applyFont="1" applyFill="1" applyBorder="1" applyAlignment="1">
      <alignment horizontal="centerContinuous" vertical="center"/>
    </xf>
    <xf numFmtId="0" fontId="4" fillId="5" borderId="70" xfId="0" applyFont="1" applyFill="1" applyBorder="1" applyAlignment="1">
      <alignment horizontal="centerContinuous" vertical="center"/>
    </xf>
    <xf numFmtId="0" fontId="18" fillId="5" borderId="5" xfId="0" applyFont="1" applyFill="1" applyBorder="1" applyAlignment="1">
      <alignment horizontal="right" vertical="center"/>
    </xf>
    <xf numFmtId="165" fontId="16" fillId="6" borderId="33" xfId="0" applyNumberFormat="1" applyFont="1" applyFill="1" applyBorder="1" applyAlignment="1">
      <alignment horizontal="right" vertical="center"/>
    </xf>
    <xf numFmtId="3" fontId="17" fillId="6" borderId="57" xfId="0" applyNumberFormat="1" applyFont="1" applyFill="1" applyBorder="1" applyAlignment="1">
      <alignment horizontal="right" vertical="center"/>
    </xf>
    <xf numFmtId="165" fontId="16" fillId="6" borderId="30" xfId="0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vertical="center"/>
    </xf>
    <xf numFmtId="3" fontId="4" fillId="0" borderId="46" xfId="0" applyNumberFormat="1" applyFont="1" applyBorder="1" applyAlignment="1">
      <alignment vertical="center" wrapText="1"/>
    </xf>
    <xf numFmtId="165" fontId="17" fillId="6" borderId="33" xfId="0" applyNumberFormat="1" applyFont="1" applyFill="1" applyBorder="1" applyAlignment="1">
      <alignment horizontal="right" vertical="center"/>
    </xf>
    <xf numFmtId="165" fontId="15" fillId="6" borderId="30" xfId="0" applyNumberFormat="1" applyFont="1" applyFill="1" applyBorder="1" applyAlignment="1">
      <alignment horizontal="right" vertical="center"/>
    </xf>
    <xf numFmtId="165" fontId="15" fillId="6" borderId="5" xfId="0" applyNumberFormat="1" applyFont="1" applyFill="1" applyBorder="1" applyAlignment="1">
      <alignment horizontal="right" vertical="center"/>
    </xf>
    <xf numFmtId="165" fontId="21" fillId="5" borderId="58" xfId="0" applyNumberFormat="1" applyFont="1" applyFill="1" applyBorder="1" applyAlignment="1">
      <alignment vertical="top" wrapText="1"/>
    </xf>
    <xf numFmtId="165" fontId="21" fillId="5" borderId="24" xfId="0" applyNumberFormat="1" applyFont="1" applyFill="1" applyBorder="1" applyAlignment="1">
      <alignment vertical="top" wrapText="1"/>
    </xf>
    <xf numFmtId="165" fontId="21" fillId="5" borderId="8" xfId="0" applyNumberFormat="1" applyFont="1" applyFill="1" applyBorder="1" applyAlignment="1">
      <alignment vertical="top" wrapText="1"/>
    </xf>
    <xf numFmtId="165" fontId="21" fillId="5" borderId="60" xfId="0" applyNumberFormat="1" applyFont="1" applyFill="1" applyBorder="1" applyAlignment="1">
      <alignment vertical="top" wrapText="1"/>
    </xf>
    <xf numFmtId="165" fontId="21" fillId="5" borderId="26" xfId="0" applyNumberFormat="1" applyFont="1" applyFill="1" applyBorder="1" applyAlignment="1">
      <alignment vertical="top" wrapText="1"/>
    </xf>
    <xf numFmtId="165" fontId="21" fillId="5" borderId="11" xfId="0" applyNumberFormat="1" applyFont="1" applyFill="1" applyBorder="1" applyAlignment="1">
      <alignment vertical="top" wrapText="1"/>
    </xf>
    <xf numFmtId="165" fontId="21" fillId="5" borderId="62" xfId="0" applyNumberFormat="1" applyFont="1" applyFill="1" applyBorder="1" applyAlignment="1">
      <alignment vertical="top" wrapText="1"/>
    </xf>
    <xf numFmtId="165" fontId="21" fillId="5" borderId="28" xfId="0" applyNumberFormat="1" applyFont="1" applyFill="1" applyBorder="1" applyAlignment="1">
      <alignment vertical="top" wrapText="1"/>
    </xf>
    <xf numFmtId="165" fontId="21" fillId="5" borderId="2" xfId="0" applyNumberFormat="1" applyFont="1" applyFill="1" applyBorder="1" applyAlignment="1">
      <alignment vertical="top" wrapText="1"/>
    </xf>
    <xf numFmtId="0" fontId="4" fillId="5" borderId="36" xfId="0" applyFont="1" applyFill="1" applyBorder="1" applyAlignment="1">
      <alignment vertical="center" wrapText="1"/>
    </xf>
    <xf numFmtId="0" fontId="11" fillId="5" borderId="71" xfId="0" applyFont="1" applyFill="1" applyBorder="1" applyAlignment="1">
      <alignment horizontal="centerContinuous" vertical="center"/>
    </xf>
    <xf numFmtId="0" fontId="4" fillId="5" borderId="72" xfId="0" applyFont="1" applyFill="1" applyBorder="1" applyAlignment="1">
      <alignment horizontal="centerContinuous" vertical="center"/>
    </xf>
    <xf numFmtId="0" fontId="17" fillId="0" borderId="73" xfId="0" applyFont="1" applyBorder="1" applyAlignment="1">
      <alignment horizontal="right" vertical="center"/>
    </xf>
    <xf numFmtId="0" fontId="17" fillId="0" borderId="16" xfId="0" applyFont="1" applyBorder="1" applyAlignment="1">
      <alignment horizontal="right" vertical="center"/>
    </xf>
    <xf numFmtId="165" fontId="17" fillId="6" borderId="5" xfId="0" applyNumberFormat="1" applyFont="1" applyFill="1" applyBorder="1" applyAlignment="1">
      <alignment horizontal="right" vertical="center"/>
    </xf>
    <xf numFmtId="0" fontId="15" fillId="0" borderId="24" xfId="0" applyFont="1" applyBorder="1" applyAlignment="1">
      <alignment vertical="center"/>
    </xf>
    <xf numFmtId="3" fontId="4" fillId="0" borderId="44" xfId="0" applyNumberFormat="1" applyFont="1" applyBorder="1" applyAlignment="1">
      <alignment vertical="center" wrapText="1"/>
    </xf>
    <xf numFmtId="165" fontId="21" fillId="0" borderId="8" xfId="0" applyNumberFormat="1" applyFont="1" applyBorder="1" applyAlignment="1">
      <alignment vertical="center" wrapText="1"/>
    </xf>
    <xf numFmtId="0" fontId="15" fillId="0" borderId="26" xfId="0" applyFont="1" applyBorder="1" applyAlignment="1">
      <alignment vertical="center"/>
    </xf>
    <xf numFmtId="165" fontId="21" fillId="0" borderId="11" xfId="0" applyNumberFormat="1" applyFont="1" applyBorder="1" applyAlignment="1">
      <alignment vertical="center" wrapText="1"/>
    </xf>
    <xf numFmtId="0" fontId="4" fillId="5" borderId="64" xfId="0" applyFont="1" applyFill="1" applyBorder="1" applyAlignment="1">
      <alignment vertical="center"/>
    </xf>
    <xf numFmtId="3" fontId="27" fillId="0" borderId="0" xfId="0" applyNumberFormat="1" applyFont="1" applyAlignment="1">
      <alignment horizontal="right" vertical="center"/>
    </xf>
    <xf numFmtId="164" fontId="28" fillId="0" borderId="0" xfId="0" applyNumberFormat="1" applyFont="1" applyAlignment="1">
      <alignment horizontal="right" vertical="center"/>
    </xf>
    <xf numFmtId="49" fontId="15" fillId="5" borderId="0" xfId="0" applyNumberFormat="1" applyFont="1" applyFill="1" applyAlignment="1">
      <alignment vertical="center"/>
    </xf>
    <xf numFmtId="49" fontId="16" fillId="5" borderId="0" xfId="0" applyNumberFormat="1" applyFont="1" applyFill="1" applyAlignment="1">
      <alignment vertical="center"/>
    </xf>
    <xf numFmtId="0" fontId="17" fillId="5" borderId="74" xfId="0" applyFont="1" applyFill="1" applyBorder="1" applyAlignment="1">
      <alignment vertical="center"/>
    </xf>
    <xf numFmtId="0" fontId="17" fillId="5" borderId="75" xfId="0" applyFont="1" applyFill="1" applyBorder="1" applyAlignment="1">
      <alignment horizontal="right" vertical="center"/>
    </xf>
    <xf numFmtId="0" fontId="18" fillId="5" borderId="76" xfId="0" applyFont="1" applyFill="1" applyBorder="1" applyAlignment="1">
      <alignment horizontal="right" vertical="center"/>
    </xf>
    <xf numFmtId="0" fontId="17" fillId="2" borderId="20" xfId="0" applyFont="1" applyFill="1" applyBorder="1" applyAlignment="1">
      <alignment vertical="center"/>
    </xf>
    <xf numFmtId="3" fontId="20" fillId="2" borderId="21" xfId="0" applyNumberFormat="1" applyFont="1" applyFill="1" applyBorder="1" applyAlignment="1">
      <alignment vertical="center" wrapText="1"/>
    </xf>
    <xf numFmtId="165" fontId="20" fillId="2" borderId="77" xfId="0" applyNumberFormat="1" applyFont="1" applyFill="1" applyBorder="1" applyAlignment="1">
      <alignment vertical="center" wrapText="1"/>
    </xf>
    <xf numFmtId="0" fontId="17" fillId="6" borderId="20" xfId="0" applyFont="1" applyFill="1" applyBorder="1" applyAlignment="1">
      <alignment vertical="center"/>
    </xf>
    <xf numFmtId="3" fontId="20" fillId="6" borderId="21" xfId="0" applyNumberFormat="1" applyFont="1" applyFill="1" applyBorder="1" applyAlignment="1">
      <alignment vertical="center" wrapText="1"/>
    </xf>
    <xf numFmtId="165" fontId="18" fillId="6" borderId="77" xfId="0" applyNumberFormat="1" applyFont="1" applyFill="1" applyBorder="1" applyAlignment="1">
      <alignment horizontal="right" vertical="center"/>
    </xf>
    <xf numFmtId="0" fontId="15" fillId="7" borderId="20" xfId="0" applyFont="1" applyFill="1" applyBorder="1" applyAlignment="1">
      <alignment vertical="center"/>
    </xf>
    <xf numFmtId="3" fontId="19" fillId="7" borderId="21" xfId="0" applyNumberFormat="1" applyFont="1" applyFill="1" applyBorder="1" applyAlignment="1">
      <alignment vertical="center" wrapText="1"/>
    </xf>
    <xf numFmtId="165" fontId="16" fillId="7" borderId="77" xfId="0" applyNumberFormat="1" applyFont="1" applyFill="1" applyBorder="1" applyAlignment="1">
      <alignment horizontal="right" vertical="center"/>
    </xf>
    <xf numFmtId="165" fontId="16" fillId="5" borderId="8" xfId="0" applyNumberFormat="1" applyFont="1" applyFill="1" applyBorder="1" applyAlignment="1">
      <alignment horizontal="right" vertical="center"/>
    </xf>
    <xf numFmtId="0" fontId="15" fillId="5" borderId="78" xfId="0" quotePrefix="1" applyFont="1" applyFill="1" applyBorder="1" applyAlignment="1">
      <alignment horizontal="left" vertical="center" indent="1"/>
    </xf>
    <xf numFmtId="3" fontId="15" fillId="5" borderId="79" xfId="0" quotePrefix="1" applyNumberFormat="1" applyFont="1" applyFill="1" applyBorder="1" applyAlignment="1">
      <alignment horizontal="right" vertical="center"/>
    </xf>
    <xf numFmtId="165" fontId="16" fillId="5" borderId="80" xfId="0" applyNumberFormat="1" applyFont="1" applyFill="1" applyBorder="1" applyAlignment="1">
      <alignment horizontal="right" vertical="center"/>
    </xf>
    <xf numFmtId="0" fontId="15" fillId="5" borderId="26" xfId="0" applyFont="1" applyFill="1" applyBorder="1" applyAlignment="1">
      <alignment horizontal="left" vertical="center" indent="1"/>
    </xf>
    <xf numFmtId="165" fontId="16" fillId="5" borderId="11" xfId="0" applyNumberFormat="1" applyFont="1" applyFill="1" applyBorder="1" applyAlignment="1">
      <alignment horizontal="right" vertical="center"/>
    </xf>
    <xf numFmtId="165" fontId="16" fillId="5" borderId="2" xfId="0" applyNumberFormat="1" applyFont="1" applyFill="1" applyBorder="1" applyAlignment="1">
      <alignment horizontal="right" vertical="center"/>
    </xf>
    <xf numFmtId="0" fontId="4" fillId="5" borderId="28" xfId="0" applyFont="1" applyFill="1" applyBorder="1" applyAlignment="1">
      <alignment vertical="center" wrapText="1"/>
    </xf>
    <xf numFmtId="3" fontId="4" fillId="0" borderId="0" xfId="0" applyNumberFormat="1" applyFont="1" applyAlignment="1">
      <alignment vertical="center" wrapText="1"/>
    </xf>
    <xf numFmtId="164" fontId="21" fillId="0" borderId="0" xfId="0" applyNumberFormat="1" applyFont="1" applyAlignment="1">
      <alignment vertical="center" wrapText="1"/>
    </xf>
    <xf numFmtId="0" fontId="13" fillId="0" borderId="0" xfId="0" applyFont="1" applyAlignment="1">
      <alignment vertical="center"/>
    </xf>
    <xf numFmtId="0" fontId="21" fillId="5" borderId="81" xfId="0" applyFont="1" applyFill="1" applyBorder="1" applyAlignment="1">
      <alignment horizontal="centerContinuous" vertical="center"/>
    </xf>
    <xf numFmtId="0" fontId="4" fillId="5" borderId="82" xfId="0" applyFont="1" applyFill="1" applyBorder="1" applyAlignment="1">
      <alignment horizontal="centerContinuous" vertical="center"/>
    </xf>
    <xf numFmtId="0" fontId="21" fillId="5" borderId="83" xfId="0" applyFont="1" applyFill="1" applyBorder="1" applyAlignment="1">
      <alignment horizontal="centerContinuous" vertical="center"/>
    </xf>
    <xf numFmtId="0" fontId="11" fillId="5" borderId="84" xfId="0" applyFont="1" applyFill="1" applyBorder="1" applyAlignment="1">
      <alignment horizontal="centerContinuous" vertical="center" wrapText="1"/>
    </xf>
    <xf numFmtId="0" fontId="11" fillId="5" borderId="83" xfId="0" applyFont="1" applyFill="1" applyBorder="1" applyAlignment="1">
      <alignment horizontal="centerContinuous" vertical="center" wrapText="1"/>
    </xf>
    <xf numFmtId="0" fontId="11" fillId="5" borderId="41" xfId="0" applyFont="1" applyFill="1" applyBorder="1" applyAlignment="1">
      <alignment horizontal="right" vertical="center"/>
    </xf>
    <xf numFmtId="0" fontId="22" fillId="5" borderId="33" xfId="0" applyFont="1" applyFill="1" applyBorder="1" applyAlignment="1">
      <alignment horizontal="right" vertical="center"/>
    </xf>
    <xf numFmtId="0" fontId="11" fillId="5" borderId="57" xfId="0" applyFont="1" applyFill="1" applyBorder="1" applyAlignment="1">
      <alignment horizontal="right" vertical="center"/>
    </xf>
    <xf numFmtId="0" fontId="17" fillId="6" borderId="30" xfId="0" applyFont="1" applyFill="1" applyBorder="1" applyAlignment="1">
      <alignment vertical="center" wrapText="1"/>
    </xf>
    <xf numFmtId="0" fontId="4" fillId="5" borderId="24" xfId="0" applyFont="1" applyFill="1" applyBorder="1" applyAlignment="1">
      <alignment horizontal="left" vertical="center"/>
    </xf>
    <xf numFmtId="165" fontId="21" fillId="5" borderId="58" xfId="0" applyNumberFormat="1" applyFont="1" applyFill="1" applyBorder="1" applyAlignment="1">
      <alignment horizontal="right" vertical="center" wrapText="1"/>
    </xf>
    <xf numFmtId="165" fontId="21" fillId="5" borderId="11" xfId="0" applyNumberFormat="1" applyFont="1" applyFill="1" applyBorder="1" applyAlignment="1">
      <alignment horizontal="right" vertical="center" wrapText="1"/>
    </xf>
    <xf numFmtId="0" fontId="4" fillId="5" borderId="26" xfId="0" applyFont="1" applyFill="1" applyBorder="1" applyAlignment="1">
      <alignment horizontal="left"/>
    </xf>
    <xf numFmtId="165" fontId="21" fillId="5" borderId="60" xfId="0" applyNumberFormat="1" applyFont="1" applyFill="1" applyBorder="1" applyAlignment="1">
      <alignment horizontal="right" vertical="center" wrapText="1"/>
    </xf>
    <xf numFmtId="165" fontId="21" fillId="5" borderId="26" xfId="0" applyNumberFormat="1" applyFont="1" applyFill="1" applyBorder="1" applyAlignment="1">
      <alignment horizontal="right" vertical="center" wrapText="1"/>
    </xf>
    <xf numFmtId="0" fontId="19" fillId="5" borderId="28" xfId="0" applyFont="1" applyFill="1" applyBorder="1" applyAlignment="1">
      <alignment horizontal="left" wrapText="1"/>
    </xf>
    <xf numFmtId="3" fontId="19" fillId="5" borderId="49" xfId="0" applyNumberFormat="1" applyFont="1" applyFill="1" applyBorder="1" applyAlignment="1">
      <alignment vertical="center" wrapText="1"/>
    </xf>
    <xf numFmtId="165" fontId="29" fillId="5" borderId="62" xfId="0" applyNumberFormat="1" applyFont="1" applyFill="1" applyBorder="1" applyAlignment="1">
      <alignment horizontal="right" vertical="center" wrapText="1"/>
    </xf>
    <xf numFmtId="3" fontId="19" fillId="5" borderId="63" xfId="0" applyNumberFormat="1" applyFont="1" applyFill="1" applyBorder="1" applyAlignment="1">
      <alignment vertical="center" wrapText="1"/>
    </xf>
    <xf numFmtId="165" fontId="29" fillId="5" borderId="28" xfId="0" applyNumberFormat="1" applyFont="1" applyFill="1" applyBorder="1" applyAlignment="1">
      <alignment horizontal="right" vertical="center" wrapText="1"/>
    </xf>
    <xf numFmtId="165" fontId="29" fillId="5" borderId="2" xfId="0" applyNumberFormat="1" applyFont="1" applyFill="1" applyBorder="1" applyAlignment="1">
      <alignment horizontal="right" vertical="center" wrapText="1"/>
    </xf>
    <xf numFmtId="49" fontId="4" fillId="0" borderId="0" xfId="0" applyNumberFormat="1" applyFont="1"/>
    <xf numFmtId="49" fontId="30" fillId="0" borderId="0" xfId="0" applyNumberFormat="1" applyFont="1" applyAlignment="1">
      <alignment vertical="center"/>
    </xf>
    <xf numFmtId="49" fontId="2" fillId="0" borderId="85" xfId="0" applyNumberFormat="1" applyFont="1" applyBorder="1"/>
    <xf numFmtId="0" fontId="11" fillId="5" borderId="86" xfId="0" applyFont="1" applyFill="1" applyBorder="1" applyAlignment="1">
      <alignment horizontal="right" vertical="center"/>
    </xf>
    <xf numFmtId="0" fontId="22" fillId="5" borderId="86" xfId="0" applyFont="1" applyFill="1" applyBorder="1" applyAlignment="1">
      <alignment horizontal="right" vertical="center"/>
    </xf>
    <xf numFmtId="0" fontId="17" fillId="6" borderId="86" xfId="0" applyFont="1" applyFill="1" applyBorder="1" applyAlignment="1">
      <alignment vertical="center" wrapText="1"/>
    </xf>
    <xf numFmtId="3" fontId="2" fillId="6" borderId="86" xfId="0" applyNumberFormat="1" applyFont="1" applyFill="1" applyBorder="1"/>
    <xf numFmtId="165" fontId="22" fillId="6" borderId="86" xfId="0" applyNumberFormat="1" applyFont="1" applyFill="1" applyBorder="1" applyAlignment="1">
      <alignment horizontal="right" vertical="center"/>
    </xf>
    <xf numFmtId="0" fontId="0" fillId="0" borderId="86" xfId="0" applyBorder="1"/>
    <xf numFmtId="3" fontId="0" fillId="0" borderId="86" xfId="0" applyNumberFormat="1" applyBorder="1"/>
    <xf numFmtId="9" fontId="31" fillId="0" borderId="86" xfId="1" applyFont="1" applyBorder="1" applyAlignment="1">
      <alignment horizontal="right"/>
    </xf>
    <xf numFmtId="0" fontId="32" fillId="0" borderId="86" xfId="0" applyFont="1" applyBorder="1"/>
    <xf numFmtId="0" fontId="0" fillId="0" borderId="0" xfId="0" applyAlignment="1">
      <alignment vertical="top" wrapText="1"/>
    </xf>
    <xf numFmtId="49" fontId="0" fillId="0" borderId="0" xfId="0" applyNumberFormat="1"/>
    <xf numFmtId="165" fontId="31" fillId="6" borderId="86" xfId="0" applyNumberFormat="1" applyFont="1" applyFill="1" applyBorder="1" applyAlignment="1">
      <alignment horizontal="right"/>
    </xf>
    <xf numFmtId="0" fontId="11" fillId="0" borderId="36" xfId="0" applyFont="1" applyBorder="1" applyAlignment="1">
      <alignment vertical="center"/>
    </xf>
    <xf numFmtId="3" fontId="11" fillId="0" borderId="0" xfId="0" applyNumberFormat="1" applyFont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1" fillId="0" borderId="41" xfId="0" applyFont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3" fontId="22" fillId="0" borderId="0" xfId="0" applyNumberFormat="1" applyFont="1" applyAlignment="1">
      <alignment horizontal="right" vertical="center"/>
    </xf>
    <xf numFmtId="0" fontId="4" fillId="0" borderId="24" xfId="0" applyFont="1" applyBorder="1" applyAlignment="1">
      <alignment horizontal="left" vertical="center"/>
    </xf>
    <xf numFmtId="0" fontId="34" fillId="0" borderId="87" xfId="2" applyFont="1" applyBorder="1" applyAlignment="1">
      <alignment horizontal="center"/>
    </xf>
    <xf numFmtId="0" fontId="34" fillId="0" borderId="87" xfId="3" applyFont="1" applyBorder="1" applyAlignment="1">
      <alignment horizontal="center"/>
    </xf>
    <xf numFmtId="0" fontId="4" fillId="0" borderId="26" xfId="0" applyFont="1" applyBorder="1" applyAlignment="1">
      <alignment horizontal="left"/>
    </xf>
    <xf numFmtId="0" fontId="34" fillId="0" borderId="88" xfId="2" applyFont="1" applyBorder="1" applyAlignment="1">
      <alignment wrapText="1"/>
    </xf>
    <xf numFmtId="0" fontId="19" fillId="0" borderId="89" xfId="4" applyFont="1" applyFill="1">
      <alignment horizontal="center" vertical="center" wrapText="1" shrinkToFit="1"/>
      <protection locked="0"/>
    </xf>
    <xf numFmtId="0" fontId="4" fillId="0" borderId="26" xfId="0" applyFont="1" applyBorder="1" applyAlignment="1">
      <alignment horizontal="left" vertical="center"/>
    </xf>
    <xf numFmtId="0" fontId="19" fillId="0" borderId="90" xfId="0" applyFont="1" applyBorder="1" applyAlignment="1">
      <alignment wrapText="1"/>
    </xf>
    <xf numFmtId="0" fontId="4" fillId="0" borderId="28" xfId="0" applyFont="1" applyBorder="1" applyAlignment="1">
      <alignment horizontal="left" wrapText="1"/>
    </xf>
    <xf numFmtId="3" fontId="4" fillId="0" borderId="49" xfId="0" applyNumberFormat="1" applyFont="1" applyBorder="1" applyAlignment="1">
      <alignment vertical="center" wrapText="1"/>
    </xf>
    <xf numFmtId="165" fontId="21" fillId="0" borderId="2" xfId="0" applyNumberFormat="1" applyFont="1" applyBorder="1" applyAlignment="1">
      <alignment vertical="center" wrapText="1"/>
    </xf>
    <xf numFmtId="0" fontId="34" fillId="0" borderId="91" xfId="2" applyFont="1" applyBorder="1" applyAlignment="1">
      <alignment wrapText="1"/>
    </xf>
    <xf numFmtId="0" fontId="21" fillId="0" borderId="0" xfId="0" applyFont="1" applyAlignment="1">
      <alignment vertical="center"/>
    </xf>
    <xf numFmtId="3" fontId="4" fillId="0" borderId="0" xfId="0" applyNumberFormat="1" applyFont="1"/>
    <xf numFmtId="0" fontId="17" fillId="5" borderId="0" xfId="0" applyFont="1" applyFill="1" applyAlignment="1">
      <alignment vertical="center"/>
    </xf>
    <xf numFmtId="0" fontId="15" fillId="5" borderId="0" xfId="0" applyFont="1" applyFill="1" applyAlignment="1">
      <alignment vertical="center"/>
    </xf>
    <xf numFmtId="0" fontId="16" fillId="5" borderId="0" xfId="0" applyFont="1" applyFill="1" applyAlignment="1">
      <alignment vertical="center"/>
    </xf>
    <xf numFmtId="0" fontId="11" fillId="5" borderId="36" xfId="0" applyFont="1" applyFill="1" applyBorder="1" applyAlignment="1">
      <alignment horizontal="centerContinuous" vertical="center"/>
    </xf>
    <xf numFmtId="0" fontId="17" fillId="5" borderId="40" xfId="0" applyFont="1" applyFill="1" applyBorder="1" applyAlignment="1">
      <alignment vertical="top" wrapText="1"/>
    </xf>
    <xf numFmtId="0" fontId="2" fillId="5" borderId="83" xfId="0" applyFont="1" applyFill="1" applyBorder="1" applyAlignment="1">
      <alignment horizontal="centerContinuous" vertical="center" wrapText="1"/>
    </xf>
    <xf numFmtId="0" fontId="17" fillId="5" borderId="0" xfId="0" applyFont="1" applyFill="1" applyAlignment="1">
      <alignment vertical="top"/>
    </xf>
    <xf numFmtId="0" fontId="17" fillId="5" borderId="92" xfId="0" applyFont="1" applyFill="1" applyBorder="1" applyAlignment="1">
      <alignment horizontal="right" vertical="center"/>
    </xf>
    <xf numFmtId="0" fontId="11" fillId="5" borderId="93" xfId="0" applyFont="1" applyFill="1" applyBorder="1" applyAlignment="1">
      <alignment horizontal="right" vertical="center"/>
    </xf>
    <xf numFmtId="0" fontId="22" fillId="5" borderId="94" xfId="0" applyFont="1" applyFill="1" applyBorder="1" applyAlignment="1">
      <alignment horizontal="right" vertical="center"/>
    </xf>
    <xf numFmtId="0" fontId="11" fillId="5" borderId="95" xfId="0" applyFont="1" applyFill="1" applyBorder="1" applyAlignment="1">
      <alignment horizontal="right" vertical="center"/>
    </xf>
    <xf numFmtId="0" fontId="22" fillId="5" borderId="74" xfId="0" applyFont="1" applyFill="1" applyBorder="1" applyAlignment="1">
      <alignment horizontal="right" vertical="center"/>
    </xf>
    <xf numFmtId="0" fontId="22" fillId="5" borderId="76" xfId="0" applyFont="1" applyFill="1" applyBorder="1" applyAlignment="1">
      <alignment horizontal="right" vertical="center"/>
    </xf>
    <xf numFmtId="0" fontId="17" fillId="10" borderId="92" xfId="0" applyFont="1" applyFill="1" applyBorder="1" applyAlignment="1">
      <alignment vertical="center"/>
    </xf>
    <xf numFmtId="3" fontId="20" fillId="2" borderId="96" xfId="0" applyNumberFormat="1" applyFont="1" applyFill="1" applyBorder="1" applyAlignment="1">
      <alignment vertical="center" wrapText="1"/>
    </xf>
    <xf numFmtId="165" fontId="11" fillId="2" borderId="97" xfId="0" applyNumberFormat="1" applyFont="1" applyFill="1" applyBorder="1" applyAlignment="1">
      <alignment vertical="center"/>
    </xf>
    <xf numFmtId="3" fontId="20" fillId="2" borderId="98" xfId="0" applyNumberFormat="1" applyFont="1" applyFill="1" applyBorder="1" applyAlignment="1">
      <alignment vertical="center" wrapText="1"/>
    </xf>
    <xf numFmtId="165" fontId="20" fillId="2" borderId="92" xfId="0" applyNumberFormat="1" applyFont="1" applyFill="1" applyBorder="1" applyAlignment="1">
      <alignment vertical="center" wrapText="1"/>
    </xf>
    <xf numFmtId="165" fontId="20" fillId="2" borderId="19" xfId="0" applyNumberFormat="1" applyFont="1" applyFill="1" applyBorder="1" applyAlignment="1">
      <alignment vertical="center" wrapText="1"/>
    </xf>
    <xf numFmtId="0" fontId="17" fillId="6" borderId="99" xfId="0" applyFont="1" applyFill="1" applyBorder="1" applyAlignment="1">
      <alignment vertical="center"/>
    </xf>
    <xf numFmtId="3" fontId="20" fillId="6" borderId="96" xfId="0" applyNumberFormat="1" applyFont="1" applyFill="1" applyBorder="1" applyAlignment="1">
      <alignment vertical="center" wrapText="1"/>
    </xf>
    <xf numFmtId="165" fontId="18" fillId="6" borderId="97" xfId="0" applyNumberFormat="1" applyFont="1" applyFill="1" applyBorder="1" applyAlignment="1">
      <alignment horizontal="right" vertical="center"/>
    </xf>
    <xf numFmtId="3" fontId="20" fillId="6" borderId="98" xfId="0" applyNumberFormat="1" applyFont="1" applyFill="1" applyBorder="1" applyAlignment="1">
      <alignment vertical="center" wrapText="1"/>
    </xf>
    <xf numFmtId="165" fontId="18" fillId="6" borderId="92" xfId="0" applyNumberFormat="1" applyFont="1" applyFill="1" applyBorder="1" applyAlignment="1">
      <alignment horizontal="right" vertical="center"/>
    </xf>
    <xf numFmtId="165" fontId="18" fillId="6" borderId="19" xfId="0" applyNumberFormat="1" applyFont="1" applyFill="1" applyBorder="1" applyAlignment="1">
      <alignment horizontal="right" vertical="center"/>
    </xf>
    <xf numFmtId="0" fontId="17" fillId="5" borderId="99" xfId="0" applyFont="1" applyFill="1" applyBorder="1" applyAlignment="1">
      <alignment horizontal="left" vertical="center" indent="1"/>
    </xf>
    <xf numFmtId="3" fontId="20" fillId="5" borderId="96" xfId="0" applyNumberFormat="1" applyFont="1" applyFill="1" applyBorder="1" applyAlignment="1">
      <alignment vertical="center" wrapText="1"/>
    </xf>
    <xf numFmtId="165" fontId="18" fillId="5" borderId="97" xfId="0" applyNumberFormat="1" applyFont="1" applyFill="1" applyBorder="1" applyAlignment="1">
      <alignment horizontal="right" vertical="center"/>
    </xf>
    <xf numFmtId="3" fontId="20" fillId="5" borderId="98" xfId="0" applyNumberFormat="1" applyFont="1" applyFill="1" applyBorder="1" applyAlignment="1">
      <alignment vertical="center" wrapText="1"/>
    </xf>
    <xf numFmtId="165" fontId="18" fillId="5" borderId="92" xfId="0" applyNumberFormat="1" applyFont="1" applyFill="1" applyBorder="1" applyAlignment="1">
      <alignment horizontal="right" vertical="center"/>
    </xf>
    <xf numFmtId="165" fontId="18" fillId="5" borderId="19" xfId="0" applyNumberFormat="1" applyFont="1" applyFill="1" applyBorder="1" applyAlignment="1">
      <alignment horizontal="right" vertical="center"/>
    </xf>
    <xf numFmtId="0" fontId="15" fillId="5" borderId="100" xfId="0" quotePrefix="1" applyFont="1" applyFill="1" applyBorder="1" applyAlignment="1">
      <alignment horizontal="left" vertical="center" indent="2"/>
    </xf>
    <xf numFmtId="3" fontId="15" fillId="5" borderId="44" xfId="0" quotePrefix="1" applyNumberFormat="1" applyFont="1" applyFill="1" applyBorder="1" applyAlignment="1">
      <alignment horizontal="right" vertical="center"/>
    </xf>
    <xf numFmtId="165" fontId="16" fillId="5" borderId="58" xfId="0" applyNumberFormat="1" applyFont="1" applyFill="1" applyBorder="1" applyAlignment="1">
      <alignment horizontal="right" vertical="center"/>
    </xf>
    <xf numFmtId="3" fontId="15" fillId="5" borderId="59" xfId="0" quotePrefix="1" applyNumberFormat="1" applyFont="1" applyFill="1" applyBorder="1" applyAlignment="1">
      <alignment horizontal="right" vertical="center"/>
    </xf>
    <xf numFmtId="165" fontId="16" fillId="5" borderId="24" xfId="0" applyNumberFormat="1" applyFont="1" applyFill="1" applyBorder="1" applyAlignment="1">
      <alignment horizontal="right" vertical="center"/>
    </xf>
    <xf numFmtId="3" fontId="19" fillId="5" borderId="44" xfId="0" applyNumberFormat="1" applyFont="1" applyFill="1" applyBorder="1" applyAlignment="1">
      <alignment vertical="center" wrapText="1"/>
    </xf>
    <xf numFmtId="0" fontId="15" fillId="5" borderId="101" xfId="0" applyFont="1" applyFill="1" applyBorder="1" applyAlignment="1">
      <alignment horizontal="left" vertical="center" indent="2"/>
    </xf>
    <xf numFmtId="3" fontId="15" fillId="5" borderId="66" xfId="0" quotePrefix="1" applyNumberFormat="1" applyFont="1" applyFill="1" applyBorder="1" applyAlignment="1">
      <alignment horizontal="right" vertical="center"/>
    </xf>
    <xf numFmtId="165" fontId="16" fillId="5" borderId="102" xfId="0" applyNumberFormat="1" applyFont="1" applyFill="1" applyBorder="1" applyAlignment="1">
      <alignment horizontal="right" vertical="center"/>
    </xf>
    <xf numFmtId="3" fontId="15" fillId="5" borderId="68" xfId="0" quotePrefix="1" applyNumberFormat="1" applyFont="1" applyFill="1" applyBorder="1" applyAlignment="1">
      <alignment horizontal="right" vertical="center"/>
    </xf>
    <xf numFmtId="165" fontId="16" fillId="5" borderId="103" xfId="0" applyNumberFormat="1" applyFont="1" applyFill="1" applyBorder="1" applyAlignment="1">
      <alignment horizontal="right" vertical="center"/>
    </xf>
    <xf numFmtId="3" fontId="19" fillId="5" borderId="66" xfId="0" applyNumberFormat="1" applyFont="1" applyFill="1" applyBorder="1" applyAlignment="1">
      <alignment vertical="center" wrapText="1"/>
    </xf>
    <xf numFmtId="165" fontId="16" fillId="5" borderId="65" xfId="0" applyNumberFormat="1" applyFont="1" applyFill="1" applyBorder="1" applyAlignment="1">
      <alignment horizontal="right" vertical="center"/>
    </xf>
    <xf numFmtId="0" fontId="15" fillId="5" borderId="104" xfId="0" quotePrefix="1" applyFont="1" applyFill="1" applyBorder="1" applyAlignment="1">
      <alignment horizontal="left" vertical="center" indent="2"/>
    </xf>
    <xf numFmtId="3" fontId="15" fillId="5" borderId="105" xfId="0" quotePrefix="1" applyNumberFormat="1" applyFont="1" applyFill="1" applyBorder="1" applyAlignment="1">
      <alignment horizontal="right" vertical="center"/>
    </xf>
    <xf numFmtId="165" fontId="16" fillId="5" borderId="106" xfId="0" applyNumberFormat="1" applyFont="1" applyFill="1" applyBorder="1" applyAlignment="1">
      <alignment horizontal="right" vertical="center"/>
    </xf>
    <xf numFmtId="3" fontId="15" fillId="5" borderId="107" xfId="0" quotePrefix="1" applyNumberFormat="1" applyFont="1" applyFill="1" applyBorder="1" applyAlignment="1">
      <alignment horizontal="right" vertical="center"/>
    </xf>
    <xf numFmtId="165" fontId="16" fillId="5" borderId="108" xfId="0" applyNumberFormat="1" applyFont="1" applyFill="1" applyBorder="1" applyAlignment="1">
      <alignment horizontal="right" vertical="center"/>
    </xf>
    <xf numFmtId="3" fontId="19" fillId="5" borderId="105" xfId="0" applyNumberFormat="1" applyFont="1" applyFill="1" applyBorder="1" applyAlignment="1">
      <alignment vertical="center" wrapText="1"/>
    </xf>
    <xf numFmtId="165" fontId="16" fillId="5" borderId="109" xfId="0" applyNumberFormat="1" applyFont="1" applyFill="1" applyBorder="1" applyAlignment="1">
      <alignment horizontal="right" vertical="center"/>
    </xf>
    <xf numFmtId="0" fontId="15" fillId="5" borderId="110" xfId="0" applyFont="1" applyFill="1" applyBorder="1" applyAlignment="1">
      <alignment horizontal="left" vertical="center" indent="2"/>
    </xf>
    <xf numFmtId="3" fontId="15" fillId="5" borderId="46" xfId="0" quotePrefix="1" applyNumberFormat="1" applyFont="1" applyFill="1" applyBorder="1" applyAlignment="1">
      <alignment horizontal="right" vertical="center"/>
    </xf>
    <xf numFmtId="165" fontId="16" fillId="5" borderId="60" xfId="0" applyNumberFormat="1" applyFont="1" applyFill="1" applyBorder="1" applyAlignment="1">
      <alignment horizontal="right" vertical="center"/>
    </xf>
    <xf numFmtId="3" fontId="15" fillId="5" borderId="61" xfId="0" quotePrefix="1" applyNumberFormat="1" applyFont="1" applyFill="1" applyBorder="1" applyAlignment="1">
      <alignment horizontal="right" vertical="center"/>
    </xf>
    <xf numFmtId="165" fontId="16" fillId="5" borderId="26" xfId="0" applyNumberFormat="1" applyFont="1" applyFill="1" applyBorder="1" applyAlignment="1">
      <alignment horizontal="right" vertical="center"/>
    </xf>
    <xf numFmtId="3" fontId="19" fillId="5" borderId="46" xfId="0" applyNumberFormat="1" applyFont="1" applyFill="1" applyBorder="1" applyAlignment="1">
      <alignment vertical="center" wrapText="1"/>
    </xf>
    <xf numFmtId="0" fontId="15" fillId="5" borderId="101" xfId="0" quotePrefix="1" applyFont="1" applyFill="1" applyBorder="1" applyAlignment="1">
      <alignment horizontal="left" vertical="center" indent="2"/>
    </xf>
    <xf numFmtId="0" fontId="11" fillId="6" borderId="35" xfId="0" applyFont="1" applyFill="1" applyBorder="1" applyAlignment="1">
      <alignment vertical="center"/>
    </xf>
    <xf numFmtId="3" fontId="17" fillId="6" borderId="41" xfId="0" quotePrefix="1" applyNumberFormat="1" applyFont="1" applyFill="1" applyBorder="1" applyAlignment="1">
      <alignment horizontal="right" vertical="center"/>
    </xf>
    <xf numFmtId="165" fontId="18" fillId="6" borderId="33" xfId="0" applyNumberFormat="1" applyFont="1" applyFill="1" applyBorder="1" applyAlignment="1">
      <alignment horizontal="right" vertical="center"/>
    </xf>
    <xf numFmtId="3" fontId="17" fillId="6" borderId="57" xfId="0" quotePrefix="1" applyNumberFormat="1" applyFont="1" applyFill="1" applyBorder="1" applyAlignment="1">
      <alignment horizontal="right" vertical="center"/>
    </xf>
    <xf numFmtId="3" fontId="20" fillId="6" borderId="41" xfId="0" applyNumberFormat="1" applyFont="1" applyFill="1" applyBorder="1" applyAlignment="1">
      <alignment vertical="center" wrapText="1"/>
    </xf>
    <xf numFmtId="165" fontId="18" fillId="6" borderId="5" xfId="0" applyNumberFormat="1" applyFont="1" applyFill="1" applyBorder="1" applyAlignment="1">
      <alignment horizontal="right" vertical="center"/>
    </xf>
  </cellXfs>
  <cellStyles count="5">
    <cellStyle name="-3176884034103967046" xfId="4" xr:uid="{4AF8A577-01F3-483A-B9D9-43AEDA020CFC}"/>
    <cellStyle name="Normale" xfId="0" builtinId="0"/>
    <cellStyle name="Normale_Tabelle 5.17-20_dispositivi_1" xfId="2" xr:uid="{76D68762-DA1C-4D51-8EEA-297A1D5EA433}"/>
    <cellStyle name="Normale_Tabelle 5.18" xfId="3" xr:uid="{92D1A15E-9275-4D13-B6BA-3C988ACB903F}"/>
    <cellStyle name="Percentuale" xfId="1" builtinId="5"/>
  </cellStyles>
  <dxfs count="0"/>
  <tableStyles count="0" defaultTableStyle="TableStyleMedium2" defaultPivotStyle="PivotStyleLight16"/>
  <colors>
    <mruColors>
      <color rgb="FFF8AA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369B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973-4584-9665-C119D12E284B}"/>
              </c:ext>
            </c:extLst>
          </c:dPt>
          <c:dPt>
            <c:idx val="1"/>
            <c:bubble3D val="0"/>
            <c:spPr>
              <a:solidFill>
                <a:srgbClr val="FFC92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973-4584-9665-C119D12E284B}"/>
              </c:ext>
            </c:extLst>
          </c:dPt>
          <c:dPt>
            <c:idx val="2"/>
            <c:bubble3D val="0"/>
            <c:spPr>
              <a:solidFill>
                <a:srgbClr val="5FBB4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973-4584-9665-C119D12E284B}"/>
              </c:ext>
            </c:extLst>
          </c:dPt>
          <c:dPt>
            <c:idx val="3"/>
            <c:bubble3D val="0"/>
            <c:spPr>
              <a:solidFill>
                <a:srgbClr val="EF302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973-4584-9665-C119D12E284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'Tabella 2.11 e Figure 2.3 2.4'!$H$20:$H$23</c:f>
              <c:strCache>
                <c:ptCount val="4"/>
                <c:pt idx="0">
                  <c:v>CoP</c:v>
                </c:pt>
                <c:pt idx="1">
                  <c:v>CoC</c:v>
                </c:pt>
                <c:pt idx="2">
                  <c:v>MoP</c:v>
                </c:pt>
                <c:pt idx="3">
                  <c:v>Altre (CoM, MoM, MoC)</c:v>
                </c:pt>
              </c:strCache>
            </c:strRef>
          </c:cat>
          <c:val>
            <c:numRef>
              <c:f>'Tabella 2.11 e Figure 2.3 2.4'!$J$20:$J$23</c:f>
              <c:numCache>
                <c:formatCode>0%</c:formatCode>
                <c:ptCount val="4"/>
                <c:pt idx="0">
                  <c:v>0.69270459562330244</c:v>
                </c:pt>
                <c:pt idx="1">
                  <c:v>0.20448207261793375</c:v>
                </c:pt>
                <c:pt idx="2">
                  <c:v>8.8941980142256294E-2</c:v>
                </c:pt>
                <c:pt idx="3">
                  <c:v>1.3871351616507543E-2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973-4584-9665-C119D12E284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369B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D5F-4593-91DB-9AA4D739793F}"/>
              </c:ext>
            </c:extLst>
          </c:dPt>
          <c:dPt>
            <c:idx val="1"/>
            <c:bubble3D val="0"/>
            <c:spPr>
              <a:solidFill>
                <a:srgbClr val="5FBB4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D5F-4593-91DB-9AA4D739793F}"/>
              </c:ext>
            </c:extLst>
          </c:dPt>
          <c:dPt>
            <c:idx val="2"/>
            <c:bubble3D val="0"/>
            <c:spPr>
              <a:solidFill>
                <a:srgbClr val="FFC92B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D5F-4593-91DB-9AA4D739793F}"/>
              </c:ext>
            </c:extLst>
          </c:dPt>
          <c:dPt>
            <c:idx val="3"/>
            <c:bubble3D val="0"/>
            <c:spPr>
              <a:solidFill>
                <a:srgbClr val="EF302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D5F-4593-91DB-9AA4D73979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'Tabella 2.11 e Figure 2.3 2.4'!$H$41:$H$44</c:f>
              <c:strCache>
                <c:ptCount val="4"/>
                <c:pt idx="0">
                  <c:v>CoP</c:v>
                </c:pt>
                <c:pt idx="1">
                  <c:v>MoP</c:v>
                </c:pt>
                <c:pt idx="2">
                  <c:v>CoC</c:v>
                </c:pt>
                <c:pt idx="3">
                  <c:v>Altre (CoM, MoM, MoC)</c:v>
                </c:pt>
              </c:strCache>
            </c:strRef>
          </c:cat>
          <c:val>
            <c:numRef>
              <c:f>'Tabella 2.11 e Figure 2.3 2.4'!$J$41:$J$44</c:f>
              <c:numCache>
                <c:formatCode>0%</c:formatCode>
                <c:ptCount val="4"/>
                <c:pt idx="0">
                  <c:v>0.66619777746518494</c:v>
                </c:pt>
                <c:pt idx="1">
                  <c:v>0.21662681108454071</c:v>
                </c:pt>
                <c:pt idx="2">
                  <c:v>9.7341398227598824E-2</c:v>
                </c:pt>
                <c:pt idx="3">
                  <c:v>1.9834013222675483E-2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5F-4593-91DB-9AA4D739793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17</xdr:row>
      <xdr:rowOff>38100</xdr:rowOff>
    </xdr:from>
    <xdr:to>
      <xdr:col>5</xdr:col>
      <xdr:colOff>495300</xdr:colOff>
      <xdr:row>32</xdr:row>
      <xdr:rowOff>175260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2CCAF421-84DF-4316-9497-BB0983C7B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39</xdr:row>
      <xdr:rowOff>15240</xdr:rowOff>
    </xdr:from>
    <xdr:to>
      <xdr:col>5</xdr:col>
      <xdr:colOff>502920</xdr:colOff>
      <xdr:row>54</xdr:row>
      <xdr:rowOff>167640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79B2C2A-F0CB-4EB7-BFC2-B497011A87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44BA0-91D7-4CB8-8A06-774560C94BE0}">
  <sheetPr>
    <tabColor rgb="FFF8AA9D"/>
  </sheetPr>
  <dimension ref="A1:A69"/>
  <sheetViews>
    <sheetView tabSelected="1" zoomScaleNormal="100" workbookViewId="0"/>
  </sheetViews>
  <sheetFormatPr defaultColWidth="8.85546875" defaultRowHeight="13.5" x14ac:dyDescent="0.25"/>
  <cols>
    <col min="1" max="16384" width="8.85546875" style="2"/>
  </cols>
  <sheetData>
    <row r="1" spans="1:1" x14ac:dyDescent="0.25">
      <c r="A1" s="1" t="s">
        <v>0</v>
      </c>
    </row>
    <row r="2" spans="1:1" x14ac:dyDescent="0.25">
      <c r="A2" s="1"/>
    </row>
    <row r="3" spans="1:1" x14ac:dyDescent="0.25">
      <c r="A3" s="3" t="s">
        <v>1</v>
      </c>
    </row>
    <row r="4" spans="1:1" x14ac:dyDescent="0.25">
      <c r="A4" s="4" t="str">
        <f>'Tabella 2.1a'!A1</f>
        <v>Tabella 2.1a. Anca. Numero di strutture che hanno raccolto dati per il RIAP, per istituzione partecipante (anni 2007-2021)</v>
      </c>
    </row>
    <row r="5" spans="1:1" x14ac:dyDescent="0.25">
      <c r="A5" s="1"/>
    </row>
    <row r="6" spans="1:1" x14ac:dyDescent="0.25">
      <c r="A6" s="3" t="s">
        <v>2</v>
      </c>
    </row>
    <row r="7" spans="1:1" x14ac:dyDescent="0.25">
      <c r="A7" s="4" t="str">
        <f>'Tabella 2.2a'!A1</f>
        <v>Tabella 2.2a. Anca. Numero di interventi RIAP ammessi al controllo di qualità, per istituzione partecipante (anni 2007-2021)</v>
      </c>
    </row>
    <row r="8" spans="1:1" x14ac:dyDescent="0.25">
      <c r="A8" s="5"/>
    </row>
    <row r="9" spans="1:1" x14ac:dyDescent="0.25">
      <c r="A9" s="3" t="s">
        <v>3</v>
      </c>
    </row>
    <row r="10" spans="1:1" x14ac:dyDescent="0.25">
      <c r="A10" s="4" t="str">
        <f>'Tabella 2.3'!A1</f>
        <v>Tabella 2.3. Anca. Numero di interventi utili per le analisi sugli interventi e completeness, per tipo di intervento (anni 2007-2021)</v>
      </c>
    </row>
    <row r="11" spans="1:1" x14ac:dyDescent="0.25">
      <c r="A11" s="4" t="str">
        <f>'Tabella 2.4'!A1</f>
        <v>Tabella 2.4. Anca. Numero di interventi per tipologia di istituto di ricovero e per tipo di intervento (anni 2007-2021)</v>
      </c>
    </row>
    <row r="12" spans="1:1" x14ac:dyDescent="0.25">
      <c r="A12" s="6" t="str">
        <f>'Tabella 2.5'!A1</f>
        <v>Tabella 2.5. Anca. Numero di interventi per genere e classe di età dei pazienti e per tipo di intervento (anni 2007-2021)</v>
      </c>
    </row>
    <row r="13" spans="1:1" x14ac:dyDescent="0.25">
      <c r="A13" s="4" t="str">
        <f>'Tabella 2.6'!A1</f>
        <v>Tabella 2.6. Anca. Numero di interventi per caratteristiche dell'intervento chirurgico (lato operato e via di accesso) e per tipo di intervento (anni 2007-2021)</v>
      </c>
    </row>
    <row r="14" spans="1:1" x14ac:dyDescent="0.25">
      <c r="A14" s="7" t="str">
        <f>'Tabella 2.7'!A1</f>
        <v>Tabella 2.7. Anca. Numero di interventi primari per causa e tipologia di intervento precedente e per tipo di intervento (anni 2007-2021)</v>
      </c>
    </row>
    <row r="15" spans="1:1" x14ac:dyDescent="0.25">
      <c r="A15" s="6" t="str">
        <f>'Tabella 2.8'!A1</f>
        <v>Tabella 2.8. Anca. Numero di interventi di revisione per causa e tipologia di intervento precedente (anni 2007-2021)</v>
      </c>
    </row>
    <row r="17" spans="1:1" x14ac:dyDescent="0.25">
      <c r="A17" s="3" t="s">
        <v>4</v>
      </c>
    </row>
    <row r="18" spans="1:1" x14ac:dyDescent="0.25">
      <c r="A18" s="6" t="str">
        <f>'Tabella 2.9'!A1</f>
        <v>Tabella 2.9. Anca. Numero di interventi utili per le analisi sui dispositivi, per tipo di intervento (anni 2007-2021)</v>
      </c>
    </row>
    <row r="19" spans="1:1" x14ac:dyDescent="0.25">
      <c r="A19" s="6" t="str">
        <f>'Tabella 2.10'!A1</f>
        <v>Tabella 2.10. Anca. Numero di interventi per tipologia di fissazione e per tipo di intervento (anni 2007-2021)</v>
      </c>
    </row>
    <row r="20" spans="1:1" x14ac:dyDescent="0.25">
      <c r="A20" s="4" t="str">
        <f>'Tabella 2.11 e Figure 2.3 2.4'!A1</f>
        <v>Tabella 2.11. Anca. Numero di interventi di sostituzione totale per tipologia di accoppiamento articolare e per tipo di intervento (anni 2007-2021)</v>
      </c>
    </row>
    <row r="21" spans="1:1" x14ac:dyDescent="0.25">
      <c r="A21" s="6" t="str">
        <f>'Tabella 2.12'!A1</f>
        <v>Tabella 2.12. Anca. Numero di interventi di revisione per tipologia di accoppiamento articolare (anni 2007-2021)</v>
      </c>
    </row>
    <row r="22" spans="1:1" x14ac:dyDescent="0.25">
      <c r="A22" s="6" t="str">
        <f>'Tabella 2.13'!A1</f>
        <v>Tabella 2.13. Anca. Numero di interventi di sostituzione totale per tipo di stelo e per tipo di intervento (anni 2007-2021)</v>
      </c>
    </row>
    <row r="24" spans="1:1" x14ac:dyDescent="0.25">
      <c r="A24" s="4" t="str">
        <f>'Tabella 2.11 e Figure 2.3 2.4'!A16</f>
        <v>Figura 2.3. Anca. Distribuzione delle tipologie di accoppiamento. Sostituzione totale in elezione (anni 2007-2021)</v>
      </c>
    </row>
    <row r="25" spans="1:1" x14ac:dyDescent="0.25">
      <c r="A25" s="4" t="str">
        <f>'Tabella 2.11 e Figure 2.3 2.4'!A38</f>
        <v>Figura 2.4. Anca. Distribuzione delle tipologie di accoppiamento. Sostituzione totale in urgenza (anni 2007-2021)</v>
      </c>
    </row>
    <row r="27" spans="1:1" x14ac:dyDescent="0.25">
      <c r="A27" s="1"/>
    </row>
    <row r="28" spans="1:1" x14ac:dyDescent="0.25">
      <c r="A28" s="1"/>
    </row>
    <row r="29" spans="1:1" x14ac:dyDescent="0.25">
      <c r="A29" s="3"/>
    </row>
    <row r="30" spans="1:1" x14ac:dyDescent="0.25">
      <c r="A30" s="8"/>
    </row>
    <row r="31" spans="1:1" x14ac:dyDescent="0.25">
      <c r="A31" s="1"/>
    </row>
    <row r="32" spans="1:1" x14ac:dyDescent="0.25">
      <c r="A32" s="3"/>
    </row>
    <row r="33" spans="1:1" x14ac:dyDescent="0.25">
      <c r="A33" s="8"/>
    </row>
    <row r="34" spans="1:1" x14ac:dyDescent="0.25">
      <c r="A34" s="5"/>
    </row>
    <row r="35" spans="1:1" x14ac:dyDescent="0.25">
      <c r="A35" s="3"/>
    </row>
    <row r="36" spans="1:1" x14ac:dyDescent="0.25">
      <c r="A36" s="8"/>
    </row>
    <row r="37" spans="1:1" x14ac:dyDescent="0.25">
      <c r="A37" s="8"/>
    </row>
    <row r="38" spans="1:1" x14ac:dyDescent="0.25">
      <c r="A38" s="8"/>
    </row>
    <row r="39" spans="1:1" x14ac:dyDescent="0.25">
      <c r="A39" s="8"/>
    </row>
    <row r="40" spans="1:1" x14ac:dyDescent="0.25">
      <c r="A40" s="9"/>
    </row>
    <row r="41" spans="1:1" x14ac:dyDescent="0.25">
      <c r="A41" s="9"/>
    </row>
    <row r="42" spans="1:1" x14ac:dyDescent="0.25">
      <c r="A42" s="9"/>
    </row>
    <row r="43" spans="1:1" x14ac:dyDescent="0.25">
      <c r="A43" s="3"/>
    </row>
    <row r="44" spans="1:1" x14ac:dyDescent="0.25">
      <c r="A44" s="9"/>
    </row>
    <row r="45" spans="1:1" x14ac:dyDescent="0.25">
      <c r="A45" s="9"/>
    </row>
    <row r="46" spans="1:1" x14ac:dyDescent="0.25">
      <c r="A46" s="9"/>
    </row>
    <row r="47" spans="1:1" x14ac:dyDescent="0.25">
      <c r="A47" s="10"/>
    </row>
    <row r="48" spans="1:1" x14ac:dyDescent="0.25">
      <c r="A48" s="1"/>
    </row>
    <row r="49" spans="1:1" x14ac:dyDescent="0.25">
      <c r="A49" s="1"/>
    </row>
    <row r="50" spans="1:1" x14ac:dyDescent="0.25">
      <c r="A50" s="3"/>
    </row>
    <row r="51" spans="1:1" x14ac:dyDescent="0.25">
      <c r="A51" s="11"/>
    </row>
    <row r="52" spans="1:1" x14ac:dyDescent="0.25">
      <c r="A52" s="1"/>
    </row>
    <row r="53" spans="1:1" x14ac:dyDescent="0.25">
      <c r="A53" s="3"/>
    </row>
    <row r="54" spans="1:1" x14ac:dyDescent="0.25">
      <c r="A54" s="11"/>
    </row>
    <row r="55" spans="1:1" x14ac:dyDescent="0.25">
      <c r="A55" s="5"/>
    </row>
    <row r="56" spans="1:1" x14ac:dyDescent="0.25">
      <c r="A56" s="3"/>
    </row>
    <row r="57" spans="1:1" s="12" customFormat="1" x14ac:dyDescent="0.25">
      <c r="A57" s="11"/>
    </row>
    <row r="58" spans="1:1" s="12" customFormat="1" x14ac:dyDescent="0.25">
      <c r="A58" s="11"/>
    </row>
    <row r="59" spans="1:1" s="12" customFormat="1" x14ac:dyDescent="0.25">
      <c r="A59" s="13"/>
    </row>
    <row r="60" spans="1:1" s="12" customFormat="1" x14ac:dyDescent="0.25">
      <c r="A60" s="11"/>
    </row>
    <row r="61" spans="1:1" s="12" customFormat="1" x14ac:dyDescent="0.25">
      <c r="A61" s="11"/>
    </row>
    <row r="62" spans="1:1" s="12" customFormat="1" x14ac:dyDescent="0.25">
      <c r="A62" s="11"/>
    </row>
    <row r="63" spans="1:1" s="12" customFormat="1" x14ac:dyDescent="0.25">
      <c r="A63" s="11"/>
    </row>
    <row r="64" spans="1:1" s="12" customFormat="1" x14ac:dyDescent="0.25"/>
    <row r="65" spans="1:1" x14ac:dyDescent="0.25">
      <c r="A65" s="3"/>
    </row>
    <row r="66" spans="1:1" s="12" customFormat="1" x14ac:dyDescent="0.25">
      <c r="A66" s="11"/>
    </row>
    <row r="67" spans="1:1" s="12" customFormat="1" x14ac:dyDescent="0.25">
      <c r="A67" s="11"/>
    </row>
    <row r="68" spans="1:1" s="12" customFormat="1" x14ac:dyDescent="0.25"/>
    <row r="69" spans="1:1" s="12" customFormat="1" ht="15" x14ac:dyDescent="0.25">
      <c r="A69" s="14"/>
    </row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22C42-190F-4CE9-93A5-8ACF27248B31}">
  <sheetPr>
    <tabColor rgb="FFF8AA9D"/>
    <pageSetUpPr fitToPage="1"/>
  </sheetPr>
  <dimension ref="A1:C14"/>
  <sheetViews>
    <sheetView zoomScaleNormal="100" workbookViewId="0"/>
  </sheetViews>
  <sheetFormatPr defaultColWidth="9.140625" defaultRowHeight="14.45" customHeight="1" x14ac:dyDescent="0.25"/>
  <cols>
    <col min="1" max="1" width="40.5703125" style="162" customWidth="1"/>
    <col min="2" max="2" width="8.7109375" style="162" customWidth="1"/>
    <col min="3" max="3" width="8.7109375" style="163" customWidth="1"/>
    <col min="4" max="16384" width="9.140625" style="162"/>
  </cols>
  <sheetData>
    <row r="1" spans="1:3" s="94" customFormat="1" ht="14.45" customHeight="1" thickBot="1" x14ac:dyDescent="0.3">
      <c r="A1" s="164" t="s">
        <v>138</v>
      </c>
      <c r="B1" s="325"/>
      <c r="C1" s="326"/>
    </row>
    <row r="2" spans="1:3" s="94" customFormat="1" ht="14.45" customHeight="1" thickBot="1" x14ac:dyDescent="0.3">
      <c r="A2" s="327"/>
      <c r="B2" s="328" t="s">
        <v>8</v>
      </c>
      <c r="C2" s="329" t="s">
        <v>38</v>
      </c>
    </row>
    <row r="3" spans="1:3" s="94" customFormat="1" ht="14.45" customHeight="1" thickBot="1" x14ac:dyDescent="0.3">
      <c r="A3" s="330" t="s">
        <v>45</v>
      </c>
      <c r="B3" s="331">
        <f>B4+B9</f>
        <v>212321</v>
      </c>
      <c r="C3" s="332"/>
    </row>
    <row r="4" spans="1:3" s="94" customFormat="1" ht="14.45" customHeight="1" thickBot="1" x14ac:dyDescent="0.3">
      <c r="A4" s="333" t="s">
        <v>46</v>
      </c>
      <c r="B4" s="334">
        <f>B5+B8</f>
        <v>199979</v>
      </c>
      <c r="C4" s="335">
        <f>B4/B$3*100</f>
        <v>94.187103489527644</v>
      </c>
    </row>
    <row r="5" spans="1:3" s="94" customFormat="1" ht="14.45" customHeight="1" thickBot="1" x14ac:dyDescent="0.3">
      <c r="A5" s="336" t="s">
        <v>47</v>
      </c>
      <c r="B5" s="337">
        <f>SUM(B6:B7)</f>
        <v>154383</v>
      </c>
      <c r="C5" s="338">
        <f>B5/B$4*100</f>
        <v>77.199605958625668</v>
      </c>
    </row>
    <row r="6" spans="1:3" s="94" customFormat="1" ht="14.45" customHeight="1" x14ac:dyDescent="0.25">
      <c r="A6" s="148" t="s">
        <v>48</v>
      </c>
      <c r="B6" s="149">
        <v>135562</v>
      </c>
      <c r="C6" s="339">
        <f>B6/B$5*100</f>
        <v>87.808890875290672</v>
      </c>
    </row>
    <row r="7" spans="1:3" s="94" customFormat="1" ht="14.45" customHeight="1" thickBot="1" x14ac:dyDescent="0.3">
      <c r="A7" s="340" t="s">
        <v>49</v>
      </c>
      <c r="B7" s="341">
        <v>18821</v>
      </c>
      <c r="C7" s="342">
        <f>B7/B$5*100</f>
        <v>12.191109124709326</v>
      </c>
    </row>
    <row r="8" spans="1:3" s="94" customFormat="1" ht="14.45" customHeight="1" thickBot="1" x14ac:dyDescent="0.3">
      <c r="A8" s="336" t="s">
        <v>139</v>
      </c>
      <c r="B8" s="337">
        <v>45596</v>
      </c>
      <c r="C8" s="338">
        <f>B8/B$4*100</f>
        <v>22.800394041374343</v>
      </c>
    </row>
    <row r="9" spans="1:3" s="94" customFormat="1" ht="14.45" customHeight="1" thickBot="1" x14ac:dyDescent="0.3">
      <c r="A9" s="333" t="s">
        <v>51</v>
      </c>
      <c r="B9" s="334">
        <f>SUM(B$10:B$12)</f>
        <v>12342</v>
      </c>
      <c r="C9" s="335">
        <f>B9/B$3*100</f>
        <v>5.8128965104723509</v>
      </c>
    </row>
    <row r="10" spans="1:3" s="94" customFormat="1" ht="14.45" customHeight="1" x14ac:dyDescent="0.25">
      <c r="A10" s="148" t="s">
        <v>140</v>
      </c>
      <c r="B10" s="149">
        <v>8906</v>
      </c>
      <c r="C10" s="339">
        <f>B10/B$9*100</f>
        <v>72.160103710905858</v>
      </c>
    </row>
    <row r="11" spans="1:3" s="94" customFormat="1" ht="14.45" customHeight="1" x14ac:dyDescent="0.25">
      <c r="A11" s="343" t="s">
        <v>53</v>
      </c>
      <c r="B11" s="131">
        <v>1543</v>
      </c>
      <c r="C11" s="344">
        <f>B11/B$9*100</f>
        <v>12.502025603629882</v>
      </c>
    </row>
    <row r="12" spans="1:3" s="94" customFormat="1" ht="14.45" customHeight="1" thickBot="1" x14ac:dyDescent="0.3">
      <c r="A12" s="154" t="s">
        <v>141</v>
      </c>
      <c r="B12" s="155">
        <v>1893</v>
      </c>
      <c r="C12" s="345">
        <f>B12/B$9*100</f>
        <v>15.337870685464269</v>
      </c>
    </row>
    <row r="13" spans="1:3" s="94" customFormat="1" ht="14.45" customHeight="1" x14ac:dyDescent="0.25">
      <c r="A13" s="94" t="s">
        <v>142</v>
      </c>
      <c r="B13" s="162"/>
      <c r="C13" s="163"/>
    </row>
    <row r="14" spans="1:3" ht="14.45" customHeight="1" x14ac:dyDescent="0.25">
      <c r="A14" s="94" t="s">
        <v>143</v>
      </c>
    </row>
  </sheetData>
  <pageMargins left="0.7" right="0.7" top="0.75" bottom="0.75" header="0.3" footer="0.3"/>
  <pageSetup paperSize="9" fitToHeight="0" orientation="landscape" r:id="rId1"/>
  <ignoredErrors>
    <ignoredError sqref="B5" formulaRange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EF731-AE70-4E1D-95F0-6BA6961F7331}">
  <sheetPr>
    <tabColor rgb="FFF8AA9D"/>
  </sheetPr>
  <dimension ref="A1:K15"/>
  <sheetViews>
    <sheetView zoomScaleNormal="100" workbookViewId="0"/>
  </sheetViews>
  <sheetFormatPr defaultColWidth="8.85546875" defaultRowHeight="14.45" customHeight="1" x14ac:dyDescent="0.25"/>
  <cols>
    <col min="1" max="1" width="61.28515625" style="2" customWidth="1"/>
    <col min="2" max="2" width="9.28515625" style="2" customWidth="1"/>
    <col min="3" max="13" width="8.85546875" style="2" customWidth="1"/>
    <col min="14" max="16384" width="8.85546875" style="2"/>
  </cols>
  <sheetData>
    <row r="1" spans="1:11" ht="14.45" customHeight="1" thickBot="1" x14ac:dyDescent="0.3">
      <c r="A1" s="164" t="s">
        <v>144</v>
      </c>
    </row>
    <row r="2" spans="1:11" ht="14.45" customHeight="1" thickBot="1" x14ac:dyDescent="0.3">
      <c r="A2" s="169"/>
      <c r="B2" s="170" t="s">
        <v>47</v>
      </c>
      <c r="C2" s="171"/>
      <c r="D2" s="172"/>
      <c r="E2" s="173"/>
      <c r="F2" s="174" t="s">
        <v>50</v>
      </c>
      <c r="G2" s="175"/>
      <c r="H2" s="176" t="s">
        <v>59</v>
      </c>
      <c r="I2" s="177"/>
      <c r="J2" s="176" t="s">
        <v>60</v>
      </c>
      <c r="K2" s="178"/>
    </row>
    <row r="3" spans="1:11" ht="14.45" customHeight="1" thickBot="1" x14ac:dyDescent="0.3">
      <c r="A3" s="179"/>
      <c r="B3" s="180" t="s">
        <v>61</v>
      </c>
      <c r="C3" s="181"/>
      <c r="D3" s="180" t="s">
        <v>62</v>
      </c>
      <c r="E3" s="182"/>
      <c r="F3" s="183"/>
      <c r="G3" s="184"/>
      <c r="H3" s="185"/>
      <c r="I3" s="186"/>
      <c r="J3" s="187"/>
      <c r="K3" s="187"/>
    </row>
    <row r="4" spans="1:11" ht="14.45" customHeight="1" thickBot="1" x14ac:dyDescent="0.3">
      <c r="A4" s="101"/>
      <c r="B4" s="188" t="s">
        <v>8</v>
      </c>
      <c r="C4" s="189" t="s">
        <v>38</v>
      </c>
      <c r="D4" s="190" t="s">
        <v>8</v>
      </c>
      <c r="E4" s="191" t="s">
        <v>38</v>
      </c>
      <c r="F4" s="188" t="s">
        <v>8</v>
      </c>
      <c r="G4" s="191" t="s">
        <v>38</v>
      </c>
      <c r="H4" s="188" t="s">
        <v>8</v>
      </c>
      <c r="I4" s="192" t="s">
        <v>38</v>
      </c>
      <c r="J4" s="188" t="s">
        <v>8</v>
      </c>
      <c r="K4" s="193" t="s">
        <v>38</v>
      </c>
    </row>
    <row r="5" spans="1:11" ht="14.45" customHeight="1" thickBot="1" x14ac:dyDescent="0.3">
      <c r="A5" s="269" t="s">
        <v>145</v>
      </c>
      <c r="B5" s="194">
        <f>SUM(B6:B14)</f>
        <v>135562</v>
      </c>
      <c r="C5" s="270"/>
      <c r="D5" s="196">
        <f>SUM(D6:D14)</f>
        <v>18821</v>
      </c>
      <c r="E5" s="271"/>
      <c r="F5" s="194">
        <f>SUM(F6:F14)</f>
        <v>45596</v>
      </c>
      <c r="G5" s="271"/>
      <c r="H5" s="194">
        <f>SUM(H6:H14)</f>
        <v>12342</v>
      </c>
      <c r="I5" s="271"/>
      <c r="J5" s="194">
        <f>B5+D5+F5+H5</f>
        <v>212321</v>
      </c>
      <c r="K5" s="272"/>
    </row>
    <row r="6" spans="1:11" ht="14.45" customHeight="1" x14ac:dyDescent="0.25">
      <c r="A6" s="273" t="s">
        <v>146</v>
      </c>
      <c r="B6" s="200">
        <v>5685</v>
      </c>
      <c r="C6" s="274">
        <f t="shared" ref="C6:C14" si="0">B6/B$5*100</f>
        <v>4.1936530886236554</v>
      </c>
      <c r="D6" s="202">
        <v>1105</v>
      </c>
      <c r="E6" s="275">
        <f t="shared" ref="E6:E14" si="1">D6/D$5*100</f>
        <v>5.8711014292545567</v>
      </c>
      <c r="F6" s="200">
        <v>0</v>
      </c>
      <c r="G6" s="275">
        <f t="shared" ref="G6:G13" si="2">F6/F$5*100</f>
        <v>0</v>
      </c>
      <c r="H6" s="200">
        <v>459</v>
      </c>
      <c r="I6" s="275">
        <f t="shared" ref="I6:I13" si="3">H6/H$5*100</f>
        <v>3.71900826446281</v>
      </c>
      <c r="J6" s="228">
        <f>B6+D6+F6+H6</f>
        <v>7249</v>
      </c>
      <c r="K6" s="276">
        <f t="shared" ref="K6:K14" si="4">J6/J$5*100</f>
        <v>3.4141700538335824</v>
      </c>
    </row>
    <row r="7" spans="1:11" ht="14.45" customHeight="1" x14ac:dyDescent="0.25">
      <c r="A7" s="277" t="s">
        <v>147</v>
      </c>
      <c r="B7" s="206">
        <v>1203</v>
      </c>
      <c r="C7" s="278">
        <f t="shared" si="0"/>
        <v>0.88741682772458352</v>
      </c>
      <c r="D7" s="208">
        <v>748</v>
      </c>
      <c r="E7" s="252">
        <f t="shared" si="1"/>
        <v>3.9742840444184688</v>
      </c>
      <c r="F7" s="206">
        <v>0</v>
      </c>
      <c r="G7" s="252">
        <f t="shared" si="2"/>
        <v>0</v>
      </c>
      <c r="H7" s="206">
        <v>680</v>
      </c>
      <c r="I7" s="252">
        <f t="shared" si="3"/>
        <v>5.5096418732782375</v>
      </c>
      <c r="J7" s="253">
        <f>B7+D7+F7+H7</f>
        <v>2631</v>
      </c>
      <c r="K7" s="254">
        <f t="shared" si="4"/>
        <v>1.2391614583578636</v>
      </c>
    </row>
    <row r="8" spans="1:11" ht="14.45" customHeight="1" x14ac:dyDescent="0.25">
      <c r="A8" s="277" t="s">
        <v>148</v>
      </c>
      <c r="B8" s="206">
        <v>0</v>
      </c>
      <c r="C8" s="278">
        <f t="shared" si="0"/>
        <v>0</v>
      </c>
      <c r="D8" s="208">
        <v>0</v>
      </c>
      <c r="E8" s="252">
        <f t="shared" si="1"/>
        <v>0</v>
      </c>
      <c r="F8" s="206">
        <v>0</v>
      </c>
      <c r="G8" s="252">
        <f t="shared" si="2"/>
        <v>0</v>
      </c>
      <c r="H8" s="206">
        <v>417</v>
      </c>
      <c r="I8" s="252">
        <f t="shared" si="3"/>
        <v>3.3787068546426839</v>
      </c>
      <c r="J8" s="253">
        <f t="shared" ref="J8:J14" si="5">B8+D8+F8+H8</f>
        <v>417</v>
      </c>
      <c r="K8" s="254">
        <f t="shared" si="4"/>
        <v>0.19640073285261467</v>
      </c>
    </row>
    <row r="9" spans="1:11" ht="14.45" customHeight="1" x14ac:dyDescent="0.25">
      <c r="A9" s="277" t="s">
        <v>149</v>
      </c>
      <c r="B9" s="206">
        <v>4613</v>
      </c>
      <c r="C9" s="278">
        <f t="shared" si="0"/>
        <v>3.4028710110502942</v>
      </c>
      <c r="D9" s="208">
        <v>1195</v>
      </c>
      <c r="E9" s="252">
        <f t="shared" si="1"/>
        <v>6.3492906859359222</v>
      </c>
      <c r="F9" s="206">
        <v>0</v>
      </c>
      <c r="G9" s="252">
        <f t="shared" si="2"/>
        <v>0</v>
      </c>
      <c r="H9" s="206">
        <v>342</v>
      </c>
      <c r="I9" s="252">
        <f t="shared" si="3"/>
        <v>2.7710257656781723</v>
      </c>
      <c r="J9" s="253">
        <f t="shared" si="5"/>
        <v>6150</v>
      </c>
      <c r="K9" s="254">
        <f t="shared" si="4"/>
        <v>2.8965575708479143</v>
      </c>
    </row>
    <row r="10" spans="1:11" ht="14.45" customHeight="1" x14ac:dyDescent="0.25">
      <c r="A10" s="277" t="s">
        <v>150</v>
      </c>
      <c r="B10" s="206">
        <v>124061</v>
      </c>
      <c r="C10" s="278">
        <f t="shared" si="0"/>
        <v>91.516059072601465</v>
      </c>
      <c r="D10" s="208">
        <v>15773</v>
      </c>
      <c r="E10" s="252">
        <f t="shared" si="1"/>
        <v>83.805323840391054</v>
      </c>
      <c r="F10" s="206">
        <v>0</v>
      </c>
      <c r="G10" s="252">
        <f t="shared" si="2"/>
        <v>0</v>
      </c>
      <c r="H10" s="206">
        <v>7037</v>
      </c>
      <c r="I10" s="252">
        <f t="shared" si="3"/>
        <v>57.016690973910222</v>
      </c>
      <c r="J10" s="253">
        <f t="shared" si="5"/>
        <v>146871</v>
      </c>
      <c r="K10" s="254">
        <f t="shared" si="4"/>
        <v>69.174033656586019</v>
      </c>
    </row>
    <row r="11" spans="1:11" ht="14.45" customHeight="1" x14ac:dyDescent="0.25">
      <c r="A11" s="277" t="s">
        <v>151</v>
      </c>
      <c r="B11" s="206">
        <v>0</v>
      </c>
      <c r="C11" s="278">
        <f t="shared" si="0"/>
        <v>0</v>
      </c>
      <c r="D11" s="208">
        <v>0</v>
      </c>
      <c r="E11" s="252">
        <f t="shared" si="1"/>
        <v>0</v>
      </c>
      <c r="F11" s="206">
        <v>0</v>
      </c>
      <c r="G11" s="252">
        <f t="shared" si="2"/>
        <v>0</v>
      </c>
      <c r="H11" s="206">
        <v>1171</v>
      </c>
      <c r="I11" s="252">
        <f t="shared" si="3"/>
        <v>9.487927402365905</v>
      </c>
      <c r="J11" s="253">
        <f t="shared" si="5"/>
        <v>1171</v>
      </c>
      <c r="K11" s="254">
        <f t="shared" si="4"/>
        <v>0.55152340088827767</v>
      </c>
    </row>
    <row r="12" spans="1:11" ht="14.45" customHeight="1" x14ac:dyDescent="0.25">
      <c r="A12" s="277" t="s">
        <v>152</v>
      </c>
      <c r="B12" s="206">
        <v>0</v>
      </c>
      <c r="C12" s="278">
        <f t="shared" si="0"/>
        <v>0</v>
      </c>
      <c r="D12" s="208">
        <v>0</v>
      </c>
      <c r="E12" s="252">
        <f t="shared" si="1"/>
        <v>0</v>
      </c>
      <c r="F12" s="206">
        <v>18500</v>
      </c>
      <c r="G12" s="252">
        <f t="shared" si="2"/>
        <v>40.573734538117378</v>
      </c>
      <c r="H12" s="206">
        <v>278</v>
      </c>
      <c r="I12" s="252">
        <f t="shared" si="3"/>
        <v>2.2524712364284558</v>
      </c>
      <c r="J12" s="253">
        <f t="shared" si="5"/>
        <v>18778</v>
      </c>
      <c r="K12" s="254">
        <f t="shared" si="4"/>
        <v>8.844155782988965</v>
      </c>
    </row>
    <row r="13" spans="1:11" ht="14.45" customHeight="1" x14ac:dyDescent="0.25">
      <c r="A13" s="277" t="s">
        <v>153</v>
      </c>
      <c r="B13" s="206">
        <v>0</v>
      </c>
      <c r="C13" s="278">
        <f t="shared" si="0"/>
        <v>0</v>
      </c>
      <c r="D13" s="208">
        <v>0</v>
      </c>
      <c r="E13" s="252">
        <f t="shared" si="1"/>
        <v>0</v>
      </c>
      <c r="F13" s="206">
        <v>27096</v>
      </c>
      <c r="G13" s="252">
        <f t="shared" si="2"/>
        <v>59.426265461882622</v>
      </c>
      <c r="H13" s="206">
        <v>1130</v>
      </c>
      <c r="I13" s="252">
        <f t="shared" si="3"/>
        <v>9.1557284070653058</v>
      </c>
      <c r="J13" s="253">
        <f t="shared" si="5"/>
        <v>28226</v>
      </c>
      <c r="K13" s="254">
        <f t="shared" si="4"/>
        <v>13.294021787764754</v>
      </c>
    </row>
    <row r="14" spans="1:11" ht="14.45" customHeight="1" thickBot="1" x14ac:dyDescent="0.3">
      <c r="A14" s="346" t="s">
        <v>154</v>
      </c>
      <c r="B14" s="213">
        <v>0</v>
      </c>
      <c r="C14" s="284">
        <f t="shared" si="0"/>
        <v>0</v>
      </c>
      <c r="D14" s="215">
        <v>0</v>
      </c>
      <c r="E14" s="266">
        <f t="shared" si="1"/>
        <v>0</v>
      </c>
      <c r="F14" s="213">
        <v>0</v>
      </c>
      <c r="G14" s="266">
        <f>F14/F$5*100</f>
        <v>0</v>
      </c>
      <c r="H14" s="213">
        <v>828</v>
      </c>
      <c r="I14" s="266">
        <f>H14/H$5*100</f>
        <v>6.7087992221682065</v>
      </c>
      <c r="J14" s="233">
        <f t="shared" si="5"/>
        <v>828</v>
      </c>
      <c r="K14" s="267">
        <f t="shared" si="4"/>
        <v>0.38997555588001187</v>
      </c>
    </row>
    <row r="15" spans="1:11" ht="14.45" customHeight="1" x14ac:dyDescent="0.25">
      <c r="A15" s="162" t="s">
        <v>69</v>
      </c>
      <c r="B15" s="347"/>
      <c r="C15" s="348"/>
      <c r="D15" s="347"/>
      <c r="E15" s="348"/>
      <c r="F15" s="347"/>
      <c r="G15" s="348"/>
      <c r="H15" s="347"/>
    </row>
  </sheetData>
  <pageMargins left="0.7" right="0.7" top="0.75" bottom="0.75" header="0.3" footer="0.3"/>
  <pageSetup paperSize="9" orientation="portrait" r:id="rId1"/>
  <ignoredErrors>
    <ignoredError sqref="J6:J14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EA7AA-CE34-45E7-BF6D-2EBDB2A1BBE1}">
  <sheetPr>
    <tabColor rgb="FFF8AA9D"/>
  </sheetPr>
  <dimension ref="A1:M59"/>
  <sheetViews>
    <sheetView zoomScaleNormal="100" workbookViewId="0"/>
  </sheetViews>
  <sheetFormatPr defaultColWidth="8.85546875" defaultRowHeight="14.45" customHeight="1" x14ac:dyDescent="0.25"/>
  <cols>
    <col min="1" max="1" width="56.42578125" style="2" customWidth="1"/>
    <col min="2" max="2" width="11.28515625" style="2" customWidth="1"/>
    <col min="3" max="3" width="9.140625" style="2" customWidth="1"/>
    <col min="4" max="4" width="9.7109375" style="2" customWidth="1"/>
    <col min="5" max="7" width="10.42578125" style="2" customWidth="1"/>
    <col min="8" max="8" width="57.28515625" style="2" customWidth="1"/>
    <col min="9" max="9" width="12.28515625" style="2" customWidth="1"/>
    <col min="10" max="13" width="8.85546875" style="2" customWidth="1"/>
    <col min="14" max="16384" width="8.85546875" style="2"/>
  </cols>
  <sheetData>
    <row r="1" spans="1:7" ht="14.45" customHeight="1" thickBot="1" x14ac:dyDescent="0.3">
      <c r="A1" s="349" t="s">
        <v>155</v>
      </c>
      <c r="B1" s="165"/>
      <c r="C1" s="165"/>
      <c r="D1" s="165"/>
      <c r="E1" s="165"/>
      <c r="F1" s="165"/>
      <c r="G1" s="165"/>
    </row>
    <row r="2" spans="1:7" ht="14.45" customHeight="1" thickBot="1" x14ac:dyDescent="0.3">
      <c r="A2" s="169"/>
      <c r="B2" s="170" t="s">
        <v>47</v>
      </c>
      <c r="C2" s="350"/>
      <c r="D2" s="351"/>
      <c r="E2" s="352"/>
      <c r="F2" s="176" t="s">
        <v>60</v>
      </c>
      <c r="G2" s="178"/>
    </row>
    <row r="3" spans="1:7" ht="14.45" customHeight="1" thickBot="1" x14ac:dyDescent="0.3">
      <c r="A3" s="179"/>
      <c r="B3" s="180" t="s">
        <v>61</v>
      </c>
      <c r="C3" s="181"/>
      <c r="D3" s="353" t="s">
        <v>62</v>
      </c>
      <c r="E3" s="354"/>
      <c r="F3" s="187"/>
      <c r="G3" s="187"/>
    </row>
    <row r="4" spans="1:7" ht="14.45" customHeight="1" thickBot="1" x14ac:dyDescent="0.3">
      <c r="A4" s="101"/>
      <c r="B4" s="355" t="s">
        <v>8</v>
      </c>
      <c r="C4" s="356" t="s">
        <v>38</v>
      </c>
      <c r="D4" s="357" t="s">
        <v>8</v>
      </c>
      <c r="E4" s="192" t="s">
        <v>38</v>
      </c>
      <c r="F4" s="355" t="s">
        <v>8</v>
      </c>
      <c r="G4" s="193" t="s">
        <v>38</v>
      </c>
    </row>
    <row r="5" spans="1:7" ht="14.45" customHeight="1" thickBot="1" x14ac:dyDescent="0.3">
      <c r="A5" s="358" t="s">
        <v>156</v>
      </c>
      <c r="B5" s="194">
        <f>SUM(B6:B12)</f>
        <v>135562</v>
      </c>
      <c r="C5" s="270"/>
      <c r="D5" s="196">
        <f>SUM(D6:D12)</f>
        <v>18821</v>
      </c>
      <c r="E5" s="271"/>
      <c r="F5" s="194">
        <f>B5+D5</f>
        <v>154383</v>
      </c>
      <c r="G5" s="272"/>
    </row>
    <row r="6" spans="1:7" ht="14.45" customHeight="1" x14ac:dyDescent="0.25">
      <c r="A6" s="359" t="s">
        <v>157</v>
      </c>
      <c r="B6" s="200">
        <v>22510</v>
      </c>
      <c r="C6" s="360">
        <f t="shared" ref="C6:C12" si="0">B6/B$5*100</f>
        <v>16.604948289343621</v>
      </c>
      <c r="D6" s="202">
        <v>1384</v>
      </c>
      <c r="E6" s="227">
        <f t="shared" ref="E6:E12" si="1">D6/D$5*100</f>
        <v>7.353488124966792</v>
      </c>
      <c r="F6" s="200">
        <f t="shared" ref="F6:F12" si="2">B6+D6</f>
        <v>23894</v>
      </c>
      <c r="G6" s="361">
        <f t="shared" ref="G6:G12" si="3">F6/F$5*100</f>
        <v>15.47709268507543</v>
      </c>
    </row>
    <row r="7" spans="1:7" ht="14.45" customHeight="1" x14ac:dyDescent="0.25">
      <c r="A7" s="362" t="s">
        <v>158</v>
      </c>
      <c r="B7" s="206">
        <v>876</v>
      </c>
      <c r="C7" s="363">
        <f t="shared" si="0"/>
        <v>0.64619878727076907</v>
      </c>
      <c r="D7" s="208">
        <v>145</v>
      </c>
      <c r="E7" s="364">
        <f t="shared" si="1"/>
        <v>0.77041602465331283</v>
      </c>
      <c r="F7" s="206">
        <f t="shared" si="2"/>
        <v>1021</v>
      </c>
      <c r="G7" s="361">
        <f t="shared" si="3"/>
        <v>0.66134224623177418</v>
      </c>
    </row>
    <row r="8" spans="1:7" ht="14.45" customHeight="1" x14ac:dyDescent="0.25">
      <c r="A8" s="362" t="s">
        <v>159</v>
      </c>
      <c r="B8" s="206">
        <v>76255</v>
      </c>
      <c r="C8" s="363">
        <f t="shared" si="0"/>
        <v>56.251014296041667</v>
      </c>
      <c r="D8" s="208">
        <v>9472</v>
      </c>
      <c r="E8" s="364">
        <f t="shared" si="1"/>
        <v>50.326762658732271</v>
      </c>
      <c r="F8" s="206">
        <f t="shared" si="2"/>
        <v>85727</v>
      </c>
      <c r="G8" s="361">
        <f t="shared" si="3"/>
        <v>55.528782314114899</v>
      </c>
    </row>
    <row r="9" spans="1:7" ht="14.45" customHeight="1" x14ac:dyDescent="0.25">
      <c r="A9" s="250" t="s">
        <v>160</v>
      </c>
      <c r="B9" s="206">
        <v>208</v>
      </c>
      <c r="C9" s="363">
        <f t="shared" si="0"/>
        <v>0.15343532848438354</v>
      </c>
      <c r="D9" s="208">
        <v>26</v>
      </c>
      <c r="E9" s="364">
        <f t="shared" si="1"/>
        <v>0.13814356304128367</v>
      </c>
      <c r="F9" s="206">
        <f t="shared" si="2"/>
        <v>234</v>
      </c>
      <c r="G9" s="361">
        <f t="shared" si="3"/>
        <v>0.15157109267212063</v>
      </c>
    </row>
    <row r="10" spans="1:7" ht="14.45" customHeight="1" x14ac:dyDescent="0.25">
      <c r="A10" s="362" t="s">
        <v>161</v>
      </c>
      <c r="B10" s="206">
        <v>443</v>
      </c>
      <c r="C10" s="363">
        <f t="shared" si="0"/>
        <v>0.3267877428777976</v>
      </c>
      <c r="D10" s="208">
        <v>111</v>
      </c>
      <c r="E10" s="364">
        <f t="shared" si="1"/>
        <v>0.58976674990701872</v>
      </c>
      <c r="F10" s="206">
        <f t="shared" si="2"/>
        <v>554</v>
      </c>
      <c r="G10" s="361">
        <f t="shared" si="3"/>
        <v>0.35884780059980698</v>
      </c>
    </row>
    <row r="11" spans="1:7" ht="14.45" customHeight="1" x14ac:dyDescent="0.25">
      <c r="A11" s="362" t="s">
        <v>162</v>
      </c>
      <c r="B11" s="206">
        <v>9791</v>
      </c>
      <c r="C11" s="363">
        <f t="shared" si="0"/>
        <v>7.2225254864932653</v>
      </c>
      <c r="D11" s="208">
        <v>3080</v>
      </c>
      <c r="E11" s="364">
        <f t="shared" si="1"/>
        <v>16.364699006428989</v>
      </c>
      <c r="F11" s="206">
        <f t="shared" si="2"/>
        <v>12871</v>
      </c>
      <c r="G11" s="361">
        <f t="shared" si="3"/>
        <v>8.337057836678909</v>
      </c>
    </row>
    <row r="12" spans="1:7" ht="14.45" customHeight="1" thickBot="1" x14ac:dyDescent="0.3">
      <c r="A12" s="365" t="s">
        <v>163</v>
      </c>
      <c r="B12" s="366">
        <v>25479</v>
      </c>
      <c r="C12" s="367">
        <f t="shared" si="0"/>
        <v>18.795090069488499</v>
      </c>
      <c r="D12" s="368">
        <v>4603</v>
      </c>
      <c r="E12" s="369">
        <f t="shared" si="1"/>
        <v>24.456723872270338</v>
      </c>
      <c r="F12" s="366">
        <f t="shared" si="2"/>
        <v>30082</v>
      </c>
      <c r="G12" s="370">
        <f t="shared" si="3"/>
        <v>19.485306024627064</v>
      </c>
    </row>
    <row r="13" spans="1:7" ht="14.45" customHeight="1" x14ac:dyDescent="0.25">
      <c r="A13" s="371"/>
    </row>
    <row r="14" spans="1:7" ht="14.45" customHeight="1" x14ac:dyDescent="0.25">
      <c r="A14" s="371"/>
    </row>
    <row r="15" spans="1:7" ht="14.45" customHeight="1" x14ac:dyDescent="0.25">
      <c r="A15" s="371"/>
    </row>
    <row r="16" spans="1:7" ht="14.45" customHeight="1" x14ac:dyDescent="0.25">
      <c r="A16" s="349" t="s">
        <v>164</v>
      </c>
      <c r="B16"/>
      <c r="C16"/>
    </row>
    <row r="17" spans="1:13" ht="14.45" customHeight="1" x14ac:dyDescent="0.25">
      <c r="A17" s="372"/>
      <c r="B17"/>
      <c r="C17"/>
    </row>
    <row r="18" spans="1:13" ht="14.45" customHeight="1" x14ac:dyDescent="0.25">
      <c r="H18" s="373"/>
      <c r="I18" s="374" t="s">
        <v>8</v>
      </c>
      <c r="J18" s="375" t="s">
        <v>38</v>
      </c>
    </row>
    <row r="19" spans="1:13" ht="36.75" customHeight="1" x14ac:dyDescent="0.25">
      <c r="H19" s="376" t="s">
        <v>165</v>
      </c>
      <c r="I19" s="377">
        <f>SUM(I20:I23)</f>
        <v>110083</v>
      </c>
      <c r="J19" s="378"/>
    </row>
    <row r="20" spans="1:13" ht="14.45" customHeight="1" x14ac:dyDescent="0.25">
      <c r="H20" s="379" t="s">
        <v>166</v>
      </c>
      <c r="I20" s="380">
        <v>76255</v>
      </c>
      <c r="J20" s="381">
        <f>I20/I$19</f>
        <v>0.69270459562330244</v>
      </c>
    </row>
    <row r="21" spans="1:13" ht="14.45" customHeight="1" x14ac:dyDescent="0.25">
      <c r="H21" s="379" t="s">
        <v>167</v>
      </c>
      <c r="I21" s="380">
        <v>22510</v>
      </c>
      <c r="J21" s="381">
        <f>I21/I$19</f>
        <v>0.20448207261793375</v>
      </c>
    </row>
    <row r="22" spans="1:13" ht="14.45" customHeight="1" x14ac:dyDescent="0.25">
      <c r="H22" s="382" t="s">
        <v>168</v>
      </c>
      <c r="I22" s="380">
        <v>9791</v>
      </c>
      <c r="J22" s="381">
        <f>I22/I$19</f>
        <v>8.8941980142256294E-2</v>
      </c>
    </row>
    <row r="23" spans="1:13" ht="14.45" customHeight="1" x14ac:dyDescent="0.25">
      <c r="H23" s="379" t="s">
        <v>169</v>
      </c>
      <c r="I23" s="380">
        <v>1527</v>
      </c>
      <c r="J23" s="381">
        <f>I23/I$19</f>
        <v>1.3871351616507543E-2</v>
      </c>
    </row>
    <row r="27" spans="1:13" ht="14.45" customHeight="1" x14ac:dyDescent="0.25">
      <c r="B27"/>
      <c r="C27"/>
      <c r="H27" t="s">
        <v>170</v>
      </c>
      <c r="M27"/>
    </row>
    <row r="28" spans="1:13" ht="14.45" customHeight="1" x14ac:dyDescent="0.25">
      <c r="B28"/>
      <c r="C28"/>
      <c r="H28" t="s">
        <v>171</v>
      </c>
      <c r="M28"/>
    </row>
    <row r="29" spans="1:13" ht="14.45" customHeight="1" x14ac:dyDescent="0.25">
      <c r="B29"/>
      <c r="C29"/>
      <c r="H29" t="s">
        <v>172</v>
      </c>
      <c r="M29"/>
    </row>
    <row r="30" spans="1:13" ht="14.45" customHeight="1" x14ac:dyDescent="0.25">
      <c r="B30"/>
      <c r="C30"/>
      <c r="H30" t="s">
        <v>173</v>
      </c>
    </row>
    <row r="31" spans="1:13" ht="14.45" customHeight="1" x14ac:dyDescent="0.25">
      <c r="B31"/>
      <c r="C31"/>
      <c r="H31" t="s">
        <v>174</v>
      </c>
    </row>
    <row r="32" spans="1:13" ht="14.45" customHeight="1" x14ac:dyDescent="0.25">
      <c r="B32"/>
      <c r="C32"/>
      <c r="H32" t="s">
        <v>175</v>
      </c>
    </row>
    <row r="33" spans="1:10" ht="14.45" customHeight="1" x14ac:dyDescent="0.25">
      <c r="B33" s="383"/>
      <c r="C33" s="383"/>
      <c r="H33" t="s">
        <v>176</v>
      </c>
    </row>
    <row r="34" spans="1:10" ht="14.45" customHeight="1" x14ac:dyDescent="0.25">
      <c r="A34" t="s">
        <v>177</v>
      </c>
      <c r="B34"/>
      <c r="C34"/>
      <c r="E34" s="384"/>
    </row>
    <row r="35" spans="1:10" ht="14.45" customHeight="1" x14ac:dyDescent="0.25">
      <c r="A35" t="s">
        <v>178</v>
      </c>
      <c r="B35"/>
      <c r="C35"/>
    </row>
    <row r="36" spans="1:10" ht="14.45" customHeight="1" x14ac:dyDescent="0.25">
      <c r="A36" t="s">
        <v>179</v>
      </c>
    </row>
    <row r="37" spans="1:10" ht="14.45" customHeight="1" x14ac:dyDescent="0.25">
      <c r="A37" s="371"/>
    </row>
    <row r="38" spans="1:10" ht="14.45" customHeight="1" x14ac:dyDescent="0.25">
      <c r="A38" s="349" t="s">
        <v>180</v>
      </c>
      <c r="B38"/>
      <c r="C38"/>
    </row>
    <row r="39" spans="1:10" ht="14.45" customHeight="1" x14ac:dyDescent="0.25">
      <c r="A39" s="384"/>
      <c r="B39"/>
      <c r="C39"/>
      <c r="H39" s="373"/>
      <c r="I39" s="374" t="s">
        <v>8</v>
      </c>
      <c r="J39" s="375" t="s">
        <v>38</v>
      </c>
    </row>
    <row r="40" spans="1:10" ht="28.5" customHeight="1" x14ac:dyDescent="0.25">
      <c r="H40" s="376" t="s">
        <v>165</v>
      </c>
      <c r="I40" s="377">
        <f>SUM(I41:I44)</f>
        <v>14218</v>
      </c>
      <c r="J40" s="385"/>
    </row>
    <row r="41" spans="1:10" ht="14.45" customHeight="1" x14ac:dyDescent="0.25">
      <c r="H41" s="379" t="s">
        <v>166</v>
      </c>
      <c r="I41" s="380">
        <v>9472</v>
      </c>
      <c r="J41" s="381">
        <f>I41/I$40</f>
        <v>0.66619777746518494</v>
      </c>
    </row>
    <row r="42" spans="1:10" ht="14.45" customHeight="1" x14ac:dyDescent="0.25">
      <c r="H42" s="382" t="s">
        <v>168</v>
      </c>
      <c r="I42" s="380">
        <v>3080</v>
      </c>
      <c r="J42" s="381">
        <f>I42/I$40</f>
        <v>0.21662681108454071</v>
      </c>
    </row>
    <row r="43" spans="1:10" ht="14.45" customHeight="1" x14ac:dyDescent="0.25">
      <c r="H43" s="379" t="s">
        <v>167</v>
      </c>
      <c r="I43" s="380">
        <v>1384</v>
      </c>
      <c r="J43" s="381">
        <f>I43/I$40</f>
        <v>9.7341398227598824E-2</v>
      </c>
    </row>
    <row r="44" spans="1:10" ht="14.45" customHeight="1" x14ac:dyDescent="0.25">
      <c r="H44" s="379" t="s">
        <v>169</v>
      </c>
      <c r="I44" s="380">
        <v>282</v>
      </c>
      <c r="J44" s="381">
        <f>I44/I$40</f>
        <v>1.9834013222675483E-2</v>
      </c>
    </row>
    <row r="45" spans="1:10" ht="14.45" customHeight="1" x14ac:dyDescent="0.25">
      <c r="H45" s="384"/>
      <c r="I45"/>
      <c r="J45"/>
    </row>
    <row r="46" spans="1:10" ht="14.45" customHeight="1" x14ac:dyDescent="0.25">
      <c r="H46" t="s">
        <v>170</v>
      </c>
      <c r="I46"/>
      <c r="J46"/>
    </row>
    <row r="47" spans="1:10" ht="14.45" customHeight="1" x14ac:dyDescent="0.25">
      <c r="H47" t="s">
        <v>171</v>
      </c>
      <c r="I47"/>
      <c r="J47"/>
    </row>
    <row r="48" spans="1:10" ht="14.45" customHeight="1" x14ac:dyDescent="0.25">
      <c r="H48" t="s">
        <v>172</v>
      </c>
      <c r="I48"/>
      <c r="J48"/>
    </row>
    <row r="49" spans="1:10" ht="14.45" customHeight="1" x14ac:dyDescent="0.25">
      <c r="H49" t="s">
        <v>173</v>
      </c>
      <c r="I49"/>
      <c r="J49"/>
    </row>
    <row r="50" spans="1:10" ht="14.45" customHeight="1" x14ac:dyDescent="0.25">
      <c r="H50" t="s">
        <v>174</v>
      </c>
      <c r="I50"/>
      <c r="J50"/>
    </row>
    <row r="51" spans="1:10" ht="14.45" customHeight="1" x14ac:dyDescent="0.25">
      <c r="H51" t="s">
        <v>175</v>
      </c>
      <c r="I51"/>
      <c r="J51"/>
    </row>
    <row r="52" spans="1:10" ht="14.45" customHeight="1" x14ac:dyDescent="0.25">
      <c r="H52" t="s">
        <v>176</v>
      </c>
      <c r="I52"/>
      <c r="J52"/>
    </row>
    <row r="53" spans="1:10" ht="14.45" customHeight="1" x14ac:dyDescent="0.25">
      <c r="H53" s="384"/>
      <c r="I53"/>
      <c r="J53"/>
    </row>
    <row r="54" spans="1:10" ht="14.45" customHeight="1" x14ac:dyDescent="0.25">
      <c r="I54"/>
      <c r="J54"/>
    </row>
    <row r="55" spans="1:10" ht="14.45" customHeight="1" x14ac:dyDescent="0.25">
      <c r="I55"/>
      <c r="J55"/>
    </row>
    <row r="56" spans="1:10" ht="14.45" customHeight="1" x14ac:dyDescent="0.25">
      <c r="I56"/>
      <c r="J56"/>
    </row>
    <row r="57" spans="1:10" ht="14.45" customHeight="1" x14ac:dyDescent="0.25">
      <c r="A57" t="s">
        <v>177</v>
      </c>
    </row>
    <row r="58" spans="1:10" ht="14.45" customHeight="1" x14ac:dyDescent="0.25">
      <c r="A58" t="s">
        <v>178</v>
      </c>
    </row>
    <row r="59" spans="1:10" ht="14.45" customHeight="1" x14ac:dyDescent="0.25">
      <c r="A59" t="s">
        <v>179</v>
      </c>
    </row>
  </sheetData>
  <pageMargins left="0.7" right="0.7" top="0.75" bottom="0.75" header="0.3" footer="0.3"/>
  <pageSetup paperSize="9" orientation="portrait" r:id="rId1"/>
  <ignoredErrors>
    <ignoredError sqref="F6:F12" formula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6429-3B7B-4A47-8F8E-8997E5CAA524}">
  <sheetPr>
    <tabColor rgb="FFF8AA9D"/>
  </sheetPr>
  <dimension ref="A1:AJ12"/>
  <sheetViews>
    <sheetView zoomScaleNormal="100" workbookViewId="0"/>
  </sheetViews>
  <sheetFormatPr defaultColWidth="8.85546875" defaultRowHeight="14.45" customHeight="1" x14ac:dyDescent="0.25"/>
  <cols>
    <col min="1" max="1" width="51.42578125" style="2" customWidth="1"/>
    <col min="2" max="2" width="11.28515625" style="2" customWidth="1"/>
    <col min="3" max="20" width="9.140625" style="2" customWidth="1"/>
    <col min="21" max="21" width="9.7109375" style="2" customWidth="1"/>
    <col min="22" max="24" width="10.42578125" style="2" customWidth="1"/>
    <col min="25" max="27" width="8.85546875" style="2"/>
    <col min="28" max="28" width="12.42578125" style="2" customWidth="1"/>
    <col min="29" max="29" width="17.42578125" style="2" customWidth="1"/>
    <col min="30" max="30" width="14.5703125" style="2" customWidth="1"/>
    <col min="31" max="31" width="19.42578125" style="2" customWidth="1"/>
    <col min="32" max="32" width="23.42578125" style="2" customWidth="1"/>
    <col min="33" max="33" width="17.42578125" style="2" customWidth="1"/>
    <col min="34" max="34" width="23.42578125" style="2" customWidth="1"/>
    <col min="35" max="35" width="17.5703125" style="2" customWidth="1"/>
    <col min="36" max="36" width="23.42578125" style="2" customWidth="1"/>
    <col min="37" max="37" width="17.28515625" style="2" customWidth="1"/>
    <col min="38" max="38" width="19" style="2" customWidth="1"/>
    <col min="39" max="39" width="21.42578125" style="2" customWidth="1"/>
    <col min="40" max="16384" width="8.85546875" style="2"/>
  </cols>
  <sheetData>
    <row r="1" spans="1:36" ht="14.45" customHeight="1" thickBot="1" x14ac:dyDescent="0.3">
      <c r="A1" s="349" t="s">
        <v>181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</row>
    <row r="2" spans="1:36" ht="14.45" customHeight="1" thickBot="1" x14ac:dyDescent="0.3">
      <c r="A2" s="386"/>
      <c r="B2" s="312" t="s">
        <v>59</v>
      </c>
      <c r="C2" s="313"/>
      <c r="D2" s="387"/>
      <c r="E2" s="387"/>
      <c r="F2" s="387"/>
      <c r="G2" s="387"/>
      <c r="H2" s="387"/>
      <c r="I2" s="387"/>
      <c r="J2" s="387"/>
      <c r="K2" s="387"/>
      <c r="L2" s="387"/>
      <c r="M2" s="387"/>
      <c r="N2" s="387"/>
      <c r="O2" s="387"/>
      <c r="P2" s="387"/>
      <c r="Q2" s="387"/>
      <c r="R2" s="387"/>
      <c r="S2" s="387"/>
      <c r="T2" s="387"/>
    </row>
    <row r="3" spans="1:36" ht="14.45" customHeight="1" thickBot="1" x14ac:dyDescent="0.3">
      <c r="A3" s="388"/>
      <c r="B3" s="389" t="s">
        <v>8</v>
      </c>
      <c r="C3" s="390" t="s">
        <v>38</v>
      </c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</row>
    <row r="4" spans="1:36" ht="14.45" customHeight="1" thickBot="1" x14ac:dyDescent="0.3">
      <c r="A4" s="358" t="s">
        <v>156</v>
      </c>
      <c r="B4" s="194">
        <f>SUM(B5:B11)</f>
        <v>12342</v>
      </c>
      <c r="C4" s="272"/>
      <c r="D4" s="391"/>
      <c r="E4" s="391"/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AF4" s="2" t="s">
        <v>182</v>
      </c>
      <c r="AH4" s="2" t="s">
        <v>183</v>
      </c>
    </row>
    <row r="5" spans="1:36" ht="14.45" customHeight="1" x14ac:dyDescent="0.25">
      <c r="A5" s="392" t="s">
        <v>157</v>
      </c>
      <c r="B5" s="318">
        <v>422</v>
      </c>
      <c r="C5" s="319">
        <f t="shared" ref="C5:C11" si="0">B5/B$4*100</f>
        <v>3.4192189272403173</v>
      </c>
      <c r="D5" s="348"/>
      <c r="E5" s="348"/>
      <c r="F5" s="348"/>
      <c r="G5" s="348"/>
      <c r="H5" s="348"/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/>
      <c r="AB5" s="393" t="s">
        <v>184</v>
      </c>
      <c r="AC5" s="393" t="s">
        <v>185</v>
      </c>
      <c r="AD5" s="393" t="s">
        <v>186</v>
      </c>
      <c r="AE5" s="393" t="s">
        <v>187</v>
      </c>
      <c r="AF5" s="394" t="s">
        <v>188</v>
      </c>
      <c r="AH5" s="2" t="s">
        <v>189</v>
      </c>
      <c r="AI5" s="2" t="s">
        <v>190</v>
      </c>
      <c r="AJ5" s="2" t="s">
        <v>191</v>
      </c>
    </row>
    <row r="6" spans="1:36" ht="14.45" customHeight="1" x14ac:dyDescent="0.25">
      <c r="A6" s="395" t="s">
        <v>158</v>
      </c>
      <c r="B6" s="298">
        <v>120</v>
      </c>
      <c r="C6" s="321">
        <f t="shared" si="0"/>
        <v>0.9722897423432183</v>
      </c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348"/>
      <c r="AB6" s="396" t="s">
        <v>192</v>
      </c>
      <c r="AC6" s="396" t="s">
        <v>193</v>
      </c>
      <c r="AD6" s="396" t="s">
        <v>194</v>
      </c>
      <c r="AE6" s="396" t="s">
        <v>193</v>
      </c>
      <c r="AF6" s="397">
        <v>31</v>
      </c>
      <c r="AH6" s="2" t="s">
        <v>193</v>
      </c>
      <c r="AI6" s="2" t="s">
        <v>193</v>
      </c>
    </row>
    <row r="7" spans="1:36" ht="14.45" customHeight="1" x14ac:dyDescent="0.25">
      <c r="A7" s="395" t="s">
        <v>159</v>
      </c>
      <c r="B7" s="298">
        <v>3593</v>
      </c>
      <c r="C7" s="321">
        <f t="shared" si="0"/>
        <v>29.111975368659859</v>
      </c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8"/>
      <c r="O7" s="348"/>
      <c r="P7" s="348"/>
      <c r="Q7" s="348"/>
      <c r="R7" s="348"/>
      <c r="S7" s="348"/>
      <c r="T7" s="348"/>
      <c r="AB7" s="396" t="s">
        <v>192</v>
      </c>
      <c r="AC7" s="396" t="s">
        <v>193</v>
      </c>
      <c r="AD7" s="396" t="s">
        <v>194</v>
      </c>
      <c r="AE7" s="396" t="s">
        <v>195</v>
      </c>
      <c r="AF7" s="397">
        <v>33</v>
      </c>
      <c r="AH7" s="2" t="s">
        <v>193</v>
      </c>
      <c r="AI7" s="2" t="s">
        <v>195</v>
      </c>
    </row>
    <row r="8" spans="1:36" ht="14.45" customHeight="1" x14ac:dyDescent="0.25">
      <c r="A8" s="398" t="s">
        <v>160</v>
      </c>
      <c r="B8" s="298">
        <v>14</v>
      </c>
      <c r="C8" s="321">
        <f t="shared" si="0"/>
        <v>0.11343380327337546</v>
      </c>
      <c r="D8" s="348"/>
      <c r="E8" s="348"/>
      <c r="F8" s="348"/>
      <c r="G8" s="348"/>
      <c r="H8" s="348"/>
      <c r="I8" s="348"/>
      <c r="J8" s="348"/>
      <c r="K8" s="348"/>
      <c r="L8" s="348"/>
      <c r="M8" s="348"/>
      <c r="N8" s="348"/>
      <c r="O8" s="348"/>
      <c r="P8" s="348"/>
      <c r="Q8" s="348"/>
      <c r="R8" s="348"/>
      <c r="S8" s="348"/>
      <c r="T8" s="348"/>
      <c r="AB8" s="396" t="s">
        <v>192</v>
      </c>
      <c r="AC8" s="396" t="s">
        <v>193</v>
      </c>
      <c r="AD8" s="396" t="s">
        <v>194</v>
      </c>
      <c r="AE8" s="396" t="s">
        <v>196</v>
      </c>
      <c r="AF8" s="397">
        <v>553</v>
      </c>
      <c r="AH8" s="2" t="s">
        <v>193</v>
      </c>
      <c r="AI8" s="2" t="s">
        <v>196</v>
      </c>
    </row>
    <row r="9" spans="1:36" ht="14.45" customHeight="1" x14ac:dyDescent="0.25">
      <c r="A9" s="395" t="s">
        <v>161</v>
      </c>
      <c r="B9" s="298">
        <v>113</v>
      </c>
      <c r="C9" s="321">
        <f t="shared" si="0"/>
        <v>0.91557284070653056</v>
      </c>
      <c r="D9" s="348"/>
      <c r="E9" s="348"/>
      <c r="F9" s="348"/>
      <c r="G9" s="348"/>
      <c r="H9" s="348"/>
      <c r="I9" s="348"/>
      <c r="J9" s="348"/>
      <c r="K9" s="348"/>
      <c r="L9" s="348"/>
      <c r="M9" s="348"/>
      <c r="N9" s="348"/>
      <c r="O9" s="348"/>
      <c r="P9" s="348"/>
      <c r="Q9" s="348"/>
      <c r="R9" s="348"/>
      <c r="S9" s="348"/>
      <c r="T9" s="348"/>
      <c r="AB9" s="396" t="s">
        <v>192</v>
      </c>
      <c r="AC9" s="396" t="s">
        <v>195</v>
      </c>
      <c r="AD9" s="396" t="s">
        <v>194</v>
      </c>
      <c r="AE9" s="396" t="s">
        <v>193</v>
      </c>
      <c r="AF9" s="399"/>
      <c r="AH9" s="2" t="s">
        <v>195</v>
      </c>
      <c r="AI9" s="2" t="s">
        <v>193</v>
      </c>
    </row>
    <row r="10" spans="1:36" ht="14.45" customHeight="1" x14ac:dyDescent="0.25">
      <c r="A10" s="395" t="s">
        <v>162</v>
      </c>
      <c r="B10" s="298">
        <v>1724</v>
      </c>
      <c r="C10" s="321">
        <f t="shared" si="0"/>
        <v>13.968562631664236</v>
      </c>
      <c r="D10" s="348"/>
      <c r="E10" s="348"/>
      <c r="F10" s="348"/>
      <c r="G10" s="348"/>
      <c r="H10" s="348"/>
      <c r="I10" s="348"/>
      <c r="J10" s="348"/>
      <c r="K10" s="348"/>
      <c r="L10" s="348"/>
      <c r="M10" s="348"/>
      <c r="N10" s="348"/>
      <c r="O10" s="348"/>
      <c r="P10" s="348"/>
      <c r="Q10" s="348"/>
      <c r="R10" s="348"/>
      <c r="S10" s="348"/>
      <c r="T10" s="348"/>
      <c r="AB10" s="396" t="s">
        <v>192</v>
      </c>
      <c r="AC10" s="396" t="s">
        <v>195</v>
      </c>
      <c r="AD10" s="396" t="s">
        <v>194</v>
      </c>
      <c r="AE10" s="396" t="s">
        <v>195</v>
      </c>
      <c r="AF10" s="397">
        <v>20</v>
      </c>
      <c r="AH10" s="2" t="s">
        <v>195</v>
      </c>
      <c r="AI10" s="2" t="s">
        <v>195</v>
      </c>
    </row>
    <row r="11" spans="1:36" ht="14.45" customHeight="1" thickBot="1" x14ac:dyDescent="0.3">
      <c r="A11" s="400" t="s">
        <v>163</v>
      </c>
      <c r="B11" s="401">
        <v>6356</v>
      </c>
      <c r="C11" s="402">
        <f t="shared" si="0"/>
        <v>51.498946686112454</v>
      </c>
      <c r="D11" s="348"/>
      <c r="E11" s="348"/>
      <c r="F11" s="348"/>
      <c r="G11" s="348"/>
      <c r="H11" s="348"/>
      <c r="I11" s="348"/>
      <c r="J11" s="348"/>
      <c r="K11" s="348"/>
      <c r="L11" s="348"/>
      <c r="M11" s="348"/>
      <c r="N11" s="348"/>
      <c r="O11" s="348"/>
      <c r="P11" s="348"/>
      <c r="Q11" s="348"/>
      <c r="R11" s="348"/>
      <c r="S11" s="348"/>
      <c r="T11" s="348"/>
      <c r="AB11" s="403" t="s">
        <v>192</v>
      </c>
      <c r="AC11" s="403" t="s">
        <v>195</v>
      </c>
      <c r="AD11" s="403" t="s">
        <v>194</v>
      </c>
      <c r="AE11" s="403" t="s">
        <v>196</v>
      </c>
      <c r="AF11" s="397">
        <v>233</v>
      </c>
      <c r="AH11" s="2" t="s">
        <v>195</v>
      </c>
      <c r="AI11" s="2" t="s">
        <v>196</v>
      </c>
    </row>
    <row r="12" spans="1:36" ht="14.45" customHeight="1" x14ac:dyDescent="0.25">
      <c r="A12" s="162" t="s">
        <v>197</v>
      </c>
      <c r="B12" s="404"/>
      <c r="C12" s="404"/>
      <c r="D12" s="404"/>
      <c r="E12" s="404"/>
      <c r="F12" s="404"/>
      <c r="G12" s="404"/>
      <c r="H12" s="404"/>
      <c r="I12" s="404"/>
      <c r="J12" s="404"/>
      <c r="K12" s="404"/>
      <c r="L12" s="404"/>
      <c r="M12" s="404"/>
      <c r="N12" s="404"/>
      <c r="O12" s="404"/>
      <c r="P12" s="404"/>
      <c r="Q12" s="404"/>
      <c r="R12" s="404"/>
      <c r="S12" s="404"/>
      <c r="T12" s="404"/>
      <c r="AF12" s="405">
        <f>'Tabella 2.9'!B9-SUM(AF6:AF11)</f>
        <v>11472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927069-EBD9-4964-878C-B3235C5EF1E1}">
  <sheetPr>
    <tabColor rgb="FFF8AA9D"/>
  </sheetPr>
  <dimension ref="A1:G18"/>
  <sheetViews>
    <sheetView zoomScaleNormal="100" workbookViewId="0"/>
  </sheetViews>
  <sheetFormatPr defaultRowHeight="14.45" customHeight="1" x14ac:dyDescent="0.25"/>
  <cols>
    <col min="1" max="1" width="32.85546875" customWidth="1"/>
    <col min="2" max="2" width="9.28515625" bestFit="1" customWidth="1"/>
    <col min="3" max="3" width="9.7109375" bestFit="1" customWidth="1"/>
    <col min="4" max="7" width="9.28515625" bestFit="1" customWidth="1"/>
    <col min="8" max="12" width="9.140625" customWidth="1"/>
  </cols>
  <sheetData>
    <row r="1" spans="1:7" ht="14.45" customHeight="1" thickBot="1" x14ac:dyDescent="0.3">
      <c r="A1" s="164" t="s">
        <v>198</v>
      </c>
      <c r="B1" s="406"/>
      <c r="C1" s="406"/>
      <c r="D1" s="406"/>
      <c r="E1" s="406"/>
      <c r="F1" s="407"/>
      <c r="G1" s="408"/>
    </row>
    <row r="2" spans="1:7" ht="14.45" customHeight="1" thickBot="1" x14ac:dyDescent="0.3">
      <c r="A2" s="409"/>
      <c r="B2" s="170" t="s">
        <v>47</v>
      </c>
      <c r="C2" s="350"/>
      <c r="D2" s="351"/>
      <c r="E2" s="352"/>
      <c r="F2" s="176" t="s">
        <v>60</v>
      </c>
      <c r="G2" s="178"/>
    </row>
    <row r="3" spans="1:7" ht="14.45" customHeight="1" thickBot="1" x14ac:dyDescent="0.3">
      <c r="A3" s="410"/>
      <c r="B3" s="180" t="s">
        <v>61</v>
      </c>
      <c r="C3" s="181"/>
      <c r="D3" s="353" t="s">
        <v>62</v>
      </c>
      <c r="E3" s="411"/>
      <c r="F3" s="412"/>
      <c r="G3" s="412"/>
    </row>
    <row r="4" spans="1:7" ht="14.45" customHeight="1" thickBot="1" x14ac:dyDescent="0.3">
      <c r="A4" s="413"/>
      <c r="B4" s="414" t="s">
        <v>8</v>
      </c>
      <c r="C4" s="415" t="s">
        <v>38</v>
      </c>
      <c r="D4" s="416" t="s">
        <v>8</v>
      </c>
      <c r="E4" s="417" t="s">
        <v>38</v>
      </c>
      <c r="F4" s="414" t="s">
        <v>8</v>
      </c>
      <c r="G4" s="418" t="s">
        <v>38</v>
      </c>
    </row>
    <row r="5" spans="1:7" ht="14.45" customHeight="1" thickBot="1" x14ac:dyDescent="0.3">
      <c r="A5" s="419" t="s">
        <v>199</v>
      </c>
      <c r="B5" s="420">
        <f>B6+B12+B18</f>
        <v>135562</v>
      </c>
      <c r="C5" s="421"/>
      <c r="D5" s="422">
        <f>D6+D12+D18</f>
        <v>18821</v>
      </c>
      <c r="E5" s="423"/>
      <c r="F5" s="420">
        <f>B5+D5</f>
        <v>154383</v>
      </c>
      <c r="G5" s="424"/>
    </row>
    <row r="6" spans="1:7" ht="14.45" customHeight="1" thickBot="1" x14ac:dyDescent="0.3">
      <c r="A6" s="425" t="s">
        <v>200</v>
      </c>
      <c r="B6" s="426">
        <f>SUM(B7:B8)</f>
        <v>110316</v>
      </c>
      <c r="C6" s="427">
        <f>B6/B$5*100</f>
        <v>81.376787005207945</v>
      </c>
      <c r="D6" s="428">
        <f>SUM(D7:D8)</f>
        <v>14060</v>
      </c>
      <c r="E6" s="429">
        <f>D6/D$5*100</f>
        <v>74.703788321555706</v>
      </c>
      <c r="F6" s="426">
        <f>B6+D6</f>
        <v>124376</v>
      </c>
      <c r="G6" s="430">
        <f>F6/F$5*100</f>
        <v>80.563274453793483</v>
      </c>
    </row>
    <row r="7" spans="1:7" ht="14.45" customHeight="1" thickBot="1" x14ac:dyDescent="0.3">
      <c r="A7" s="431" t="s">
        <v>201</v>
      </c>
      <c r="B7" s="432">
        <v>5488</v>
      </c>
      <c r="C7" s="433">
        <f>B7/B$6*100</f>
        <v>4.9747996664128502</v>
      </c>
      <c r="D7" s="434">
        <v>1722</v>
      </c>
      <c r="E7" s="435">
        <f>D7/D$6*100</f>
        <v>12.247510668563299</v>
      </c>
      <c r="F7" s="432">
        <f>B7+D7</f>
        <v>7210</v>
      </c>
      <c r="G7" s="436">
        <f>F7/F$6*100</f>
        <v>5.7969383160738408</v>
      </c>
    </row>
    <row r="8" spans="1:7" ht="14.45" customHeight="1" thickBot="1" x14ac:dyDescent="0.3">
      <c r="A8" s="431" t="s">
        <v>202</v>
      </c>
      <c r="B8" s="432">
        <f>SUM(B9:B11)</f>
        <v>104828</v>
      </c>
      <c r="C8" s="433">
        <f>B8/B$6*100</f>
        <v>95.025200333587151</v>
      </c>
      <c r="D8" s="434">
        <f>SUM(D9:D11)</f>
        <v>12338</v>
      </c>
      <c r="E8" s="435">
        <f>D8/D$6*100</f>
        <v>87.752489331436706</v>
      </c>
      <c r="F8" s="432">
        <f t="shared" ref="F8:F17" si="0">B8+D8</f>
        <v>117166</v>
      </c>
      <c r="G8" s="436">
        <f>F8/F$6*100</f>
        <v>94.203061683926165</v>
      </c>
    </row>
    <row r="9" spans="1:7" ht="14.45" customHeight="1" x14ac:dyDescent="0.25">
      <c r="A9" s="437" t="s">
        <v>203</v>
      </c>
      <c r="B9" s="438">
        <v>80437</v>
      </c>
      <c r="C9" s="439">
        <f>B9/B$8*100</f>
        <v>76.732361582783227</v>
      </c>
      <c r="D9" s="440">
        <v>11345</v>
      </c>
      <c r="E9" s="441">
        <f>D9/D$8*100</f>
        <v>91.951693953639165</v>
      </c>
      <c r="F9" s="442">
        <f t="shared" si="0"/>
        <v>91782</v>
      </c>
      <c r="G9" s="339">
        <f>F9/F$8*100</f>
        <v>78.335011863509891</v>
      </c>
    </row>
    <row r="10" spans="1:7" ht="14.45" customHeight="1" x14ac:dyDescent="0.25">
      <c r="A10" s="443" t="s">
        <v>204</v>
      </c>
      <c r="B10" s="444">
        <v>7805</v>
      </c>
      <c r="C10" s="445">
        <f>B10/B$8*100</f>
        <v>7.4455298202770246</v>
      </c>
      <c r="D10" s="446">
        <v>558</v>
      </c>
      <c r="E10" s="447">
        <f>D10/D$8*100</f>
        <v>4.5226130653266337</v>
      </c>
      <c r="F10" s="448">
        <f t="shared" si="0"/>
        <v>8363</v>
      </c>
      <c r="G10" s="449">
        <f>F10/F$8*100</f>
        <v>7.1377362033354386</v>
      </c>
    </row>
    <row r="11" spans="1:7" ht="14.45" customHeight="1" thickBot="1" x14ac:dyDescent="0.3">
      <c r="A11" s="450" t="s">
        <v>205</v>
      </c>
      <c r="B11" s="451">
        <v>16586</v>
      </c>
      <c r="C11" s="452">
        <f>B11/B$8*100</f>
        <v>15.822108596939749</v>
      </c>
      <c r="D11" s="453">
        <v>435</v>
      </c>
      <c r="E11" s="454">
        <f>D11/D$8*100</f>
        <v>3.5256929810342035</v>
      </c>
      <c r="F11" s="455">
        <f t="shared" si="0"/>
        <v>17021</v>
      </c>
      <c r="G11" s="456">
        <f>F11/F$8*100</f>
        <v>14.52725193315467</v>
      </c>
    </row>
    <row r="12" spans="1:7" ht="14.45" customHeight="1" thickBot="1" x14ac:dyDescent="0.3">
      <c r="A12" s="425" t="s">
        <v>206</v>
      </c>
      <c r="B12" s="426">
        <f>SUM(B13:B14)</f>
        <v>6522</v>
      </c>
      <c r="C12" s="427">
        <f>B12/B$5*100</f>
        <v>4.8110827518036023</v>
      </c>
      <c r="D12" s="428">
        <f>SUM(D13:D14)</f>
        <v>2279</v>
      </c>
      <c r="E12" s="429">
        <f>D12/D$5*100</f>
        <v>12.108814621964827</v>
      </c>
      <c r="F12" s="426">
        <f t="shared" si="0"/>
        <v>8801</v>
      </c>
      <c r="G12" s="430">
        <f>F12/F$5*100</f>
        <v>5.7007572077236484</v>
      </c>
    </row>
    <row r="13" spans="1:7" ht="14.45" customHeight="1" thickBot="1" x14ac:dyDescent="0.3">
      <c r="A13" s="431" t="s">
        <v>201</v>
      </c>
      <c r="B13" s="432">
        <v>279</v>
      </c>
      <c r="C13" s="433">
        <f>B13/B$12*100</f>
        <v>4.2778288868445262</v>
      </c>
      <c r="D13" s="434">
        <v>104</v>
      </c>
      <c r="E13" s="435">
        <f>D13/D$12*100</f>
        <v>4.563405002193945</v>
      </c>
      <c r="F13" s="432">
        <f t="shared" si="0"/>
        <v>383</v>
      </c>
      <c r="G13" s="436">
        <f>F13/F$12*100</f>
        <v>4.3517782070219297</v>
      </c>
    </row>
    <row r="14" spans="1:7" ht="14.45" customHeight="1" thickBot="1" x14ac:dyDescent="0.3">
      <c r="A14" s="431" t="s">
        <v>202</v>
      </c>
      <c r="B14" s="432">
        <f>SUM(B15:B17)</f>
        <v>6243</v>
      </c>
      <c r="C14" s="433">
        <f>B14/B$12*100</f>
        <v>95.722171113155468</v>
      </c>
      <c r="D14" s="434">
        <f>SUM(D15:D17)</f>
        <v>2175</v>
      </c>
      <c r="E14" s="435">
        <f>D14/D$12*100</f>
        <v>95.436594997806054</v>
      </c>
      <c r="F14" s="432">
        <f t="shared" si="0"/>
        <v>8418</v>
      </c>
      <c r="G14" s="436">
        <f>F14/F$12*100</f>
        <v>95.648221792978077</v>
      </c>
    </row>
    <row r="15" spans="1:7" ht="14.45" customHeight="1" x14ac:dyDescent="0.25">
      <c r="A15" s="437" t="s">
        <v>203</v>
      </c>
      <c r="B15" s="438">
        <v>5754</v>
      </c>
      <c r="C15" s="439">
        <f>B15/B$14*100</f>
        <v>92.167227294569926</v>
      </c>
      <c r="D15" s="440">
        <v>2022</v>
      </c>
      <c r="E15" s="441">
        <f>D15/D$14*100</f>
        <v>92.965517241379317</v>
      </c>
      <c r="F15" s="442">
        <f t="shared" si="0"/>
        <v>7776</v>
      </c>
      <c r="G15" s="339">
        <f>F15/F$14*100</f>
        <v>92.373485388453318</v>
      </c>
    </row>
    <row r="16" spans="1:7" ht="14.45" customHeight="1" x14ac:dyDescent="0.25">
      <c r="A16" s="457" t="s">
        <v>204</v>
      </c>
      <c r="B16" s="458">
        <v>391</v>
      </c>
      <c r="C16" s="459">
        <f>B16/B$14*100</f>
        <v>6.2630145763254843</v>
      </c>
      <c r="D16" s="460">
        <v>136</v>
      </c>
      <c r="E16" s="461">
        <f>D16/D$14*100</f>
        <v>6.2528735632183903</v>
      </c>
      <c r="F16" s="462">
        <f t="shared" si="0"/>
        <v>527</v>
      </c>
      <c r="G16" s="344">
        <f>F16/F$14*100</f>
        <v>6.2603943929674513</v>
      </c>
    </row>
    <row r="17" spans="1:7" ht="14.45" customHeight="1" thickBot="1" x14ac:dyDescent="0.3">
      <c r="A17" s="463" t="s">
        <v>205</v>
      </c>
      <c r="B17" s="444">
        <v>98</v>
      </c>
      <c r="C17" s="445">
        <f>B17/B$14*100</f>
        <v>1.569758129104597</v>
      </c>
      <c r="D17" s="446">
        <v>17</v>
      </c>
      <c r="E17" s="447">
        <f>D17/D$14*100</f>
        <v>0.78160919540229878</v>
      </c>
      <c r="F17" s="448">
        <f t="shared" si="0"/>
        <v>115</v>
      </c>
      <c r="G17" s="449">
        <f>F17/F$14*100</f>
        <v>1.3661202185792349</v>
      </c>
    </row>
    <row r="18" spans="1:7" ht="15.75" thickBot="1" x14ac:dyDescent="0.3">
      <c r="A18" s="464" t="s">
        <v>207</v>
      </c>
      <c r="B18" s="465">
        <v>18724</v>
      </c>
      <c r="C18" s="466">
        <f>B18/B$5*100</f>
        <v>13.812130242988449</v>
      </c>
      <c r="D18" s="467">
        <v>2482</v>
      </c>
      <c r="E18" s="261">
        <f>D18/D$5*100</f>
        <v>13.187397056479464</v>
      </c>
      <c r="F18" s="468">
        <f>B18+D18</f>
        <v>21206</v>
      </c>
      <c r="G18" s="469">
        <f>F18/F$5*100</f>
        <v>13.735968338482865</v>
      </c>
    </row>
  </sheetData>
  <pageMargins left="0.7" right="0.7" top="0.75" bottom="0.75" header="0.3" footer="0.3"/>
  <pageSetup paperSize="9" orientation="portrait" r:id="rId1"/>
  <ignoredErrors>
    <ignoredError sqref="C6:G13" formula="1"/>
    <ignoredError sqref="C14:G18" formula="1" formulaRange="1"/>
    <ignoredError sqref="B14:B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D5D45-D0A4-4C54-A766-CB80D508C121}">
  <sheetPr>
    <tabColor rgb="FFF8AA9D"/>
  </sheetPr>
  <dimension ref="A1:P29"/>
  <sheetViews>
    <sheetView zoomScaleNormal="100" workbookViewId="0"/>
  </sheetViews>
  <sheetFormatPr defaultRowHeight="15" x14ac:dyDescent="0.25"/>
  <cols>
    <col min="1" max="1" width="53.42578125" customWidth="1"/>
  </cols>
  <sheetData>
    <row r="1" spans="1:16" ht="15.75" thickBot="1" x14ac:dyDescent="0.3">
      <c r="A1" s="15" t="s">
        <v>5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5.75" thickBot="1" x14ac:dyDescent="0.3">
      <c r="A2" s="17" t="s">
        <v>6</v>
      </c>
      <c r="B2" s="17">
        <v>2007</v>
      </c>
      <c r="C2" s="17">
        <v>2008</v>
      </c>
      <c r="D2" s="17">
        <v>2009</v>
      </c>
      <c r="E2" s="17">
        <v>2010</v>
      </c>
      <c r="F2" s="18">
        <v>2011</v>
      </c>
      <c r="G2" s="18">
        <v>2012</v>
      </c>
      <c r="H2" s="18">
        <v>2013</v>
      </c>
      <c r="I2" s="18">
        <v>2014</v>
      </c>
      <c r="J2" s="18">
        <v>2015</v>
      </c>
      <c r="K2" s="18">
        <v>2016</v>
      </c>
      <c r="L2" s="18">
        <v>2017</v>
      </c>
      <c r="M2" s="18">
        <v>2018</v>
      </c>
      <c r="N2" s="18">
        <v>2019</v>
      </c>
      <c r="O2" s="18">
        <v>2020</v>
      </c>
      <c r="P2" s="19">
        <v>2021</v>
      </c>
    </row>
    <row r="3" spans="1:16" ht="15.75" thickBot="1" x14ac:dyDescent="0.3">
      <c r="A3" s="20" t="s">
        <v>7</v>
      </c>
      <c r="B3" s="21" t="s">
        <v>8</v>
      </c>
      <c r="C3" s="21" t="s">
        <v>8</v>
      </c>
      <c r="D3" s="21" t="s">
        <v>8</v>
      </c>
      <c r="E3" s="21" t="s">
        <v>8</v>
      </c>
      <c r="F3" s="21" t="s">
        <v>8</v>
      </c>
      <c r="G3" s="21" t="s">
        <v>8</v>
      </c>
      <c r="H3" s="21" t="s">
        <v>8</v>
      </c>
      <c r="I3" s="21" t="s">
        <v>8</v>
      </c>
      <c r="J3" s="21" t="s">
        <v>8</v>
      </c>
      <c r="K3" s="21" t="s">
        <v>8</v>
      </c>
      <c r="L3" s="21" t="s">
        <v>8</v>
      </c>
      <c r="M3" s="21" t="s">
        <v>8</v>
      </c>
      <c r="N3" s="21" t="s">
        <v>8</v>
      </c>
      <c r="O3" s="21" t="s">
        <v>8</v>
      </c>
      <c r="P3" s="21" t="s">
        <v>8</v>
      </c>
    </row>
    <row r="4" spans="1:16" x14ac:dyDescent="0.25">
      <c r="A4" s="22" t="s">
        <v>9</v>
      </c>
      <c r="B4" s="23"/>
      <c r="C4" s="23"/>
      <c r="D4" s="23"/>
      <c r="E4" s="23"/>
      <c r="F4" s="24">
        <v>1</v>
      </c>
      <c r="G4" s="25"/>
      <c r="H4" s="25"/>
      <c r="I4" s="25"/>
      <c r="J4" s="25"/>
      <c r="K4" s="25"/>
      <c r="L4" s="25"/>
      <c r="M4" s="25"/>
      <c r="N4" s="25"/>
      <c r="O4" s="25"/>
      <c r="P4" s="26"/>
    </row>
    <row r="5" spans="1:16" x14ac:dyDescent="0.25">
      <c r="A5" s="27" t="s">
        <v>10</v>
      </c>
      <c r="B5" s="28">
        <v>109</v>
      </c>
      <c r="C5" s="28">
        <v>112</v>
      </c>
      <c r="D5" s="28">
        <v>112</v>
      </c>
      <c r="E5" s="28">
        <v>113</v>
      </c>
      <c r="F5" s="29">
        <v>112</v>
      </c>
      <c r="G5" s="29">
        <v>111</v>
      </c>
      <c r="H5" s="30"/>
      <c r="I5" s="29">
        <v>111</v>
      </c>
      <c r="J5" s="29">
        <v>112</v>
      </c>
      <c r="K5" s="29">
        <v>108</v>
      </c>
      <c r="L5" s="29">
        <v>105</v>
      </c>
      <c r="M5" s="29">
        <v>105</v>
      </c>
      <c r="N5" s="29">
        <v>104</v>
      </c>
      <c r="O5" s="29">
        <v>106</v>
      </c>
      <c r="P5" s="31">
        <v>102</v>
      </c>
    </row>
    <row r="6" spans="1:16" x14ac:dyDescent="0.25">
      <c r="A6" s="27" t="s">
        <v>11</v>
      </c>
      <c r="B6" s="32"/>
      <c r="C6" s="32"/>
      <c r="D6" s="32"/>
      <c r="E6" s="28">
        <v>8</v>
      </c>
      <c r="F6" s="29">
        <v>8</v>
      </c>
      <c r="G6" s="29">
        <v>8</v>
      </c>
      <c r="H6" s="29">
        <v>8</v>
      </c>
      <c r="I6" s="29">
        <v>8</v>
      </c>
      <c r="J6" s="29">
        <v>8</v>
      </c>
      <c r="K6" s="29">
        <v>8</v>
      </c>
      <c r="L6" s="29">
        <v>11</v>
      </c>
      <c r="M6" s="29">
        <v>12</v>
      </c>
      <c r="N6" s="29">
        <v>12</v>
      </c>
      <c r="O6" s="29">
        <v>12</v>
      </c>
      <c r="P6" s="33"/>
    </row>
    <row r="7" spans="1:16" x14ac:dyDescent="0.25">
      <c r="A7" s="27" t="s">
        <v>12</v>
      </c>
      <c r="B7" s="32"/>
      <c r="C7" s="32"/>
      <c r="D7" s="32"/>
      <c r="E7" s="28">
        <v>5</v>
      </c>
      <c r="F7" s="29">
        <v>6</v>
      </c>
      <c r="G7" s="29">
        <v>6</v>
      </c>
      <c r="H7" s="29">
        <v>6</v>
      </c>
      <c r="I7" s="29">
        <v>8</v>
      </c>
      <c r="J7" s="29">
        <v>7</v>
      </c>
      <c r="K7" s="29">
        <v>8</v>
      </c>
      <c r="L7" s="29">
        <v>8</v>
      </c>
      <c r="M7" s="29">
        <v>8</v>
      </c>
      <c r="N7" s="29">
        <v>8</v>
      </c>
      <c r="O7" s="29">
        <v>8</v>
      </c>
      <c r="P7" s="31">
        <v>9</v>
      </c>
    </row>
    <row r="8" spans="1:16" x14ac:dyDescent="0.25">
      <c r="A8" s="27" t="s">
        <v>13</v>
      </c>
      <c r="B8" s="32"/>
      <c r="C8" s="32"/>
      <c r="D8" s="32"/>
      <c r="E8" s="28">
        <v>2</v>
      </c>
      <c r="F8" s="30"/>
      <c r="G8" s="30"/>
      <c r="H8" s="30"/>
      <c r="I8" s="30"/>
      <c r="J8" s="30"/>
      <c r="K8" s="30"/>
      <c r="L8" s="30"/>
      <c r="M8" s="30"/>
      <c r="N8" s="30"/>
      <c r="O8" s="30"/>
      <c r="P8" s="33"/>
    </row>
    <row r="9" spans="1:16" x14ac:dyDescent="0.25">
      <c r="A9" s="27" t="s">
        <v>14</v>
      </c>
      <c r="B9" s="28">
        <v>67</v>
      </c>
      <c r="C9" s="28">
        <v>65</v>
      </c>
      <c r="D9" s="32"/>
      <c r="E9" s="32"/>
      <c r="F9" s="30"/>
      <c r="G9" s="30"/>
      <c r="H9" s="30"/>
      <c r="I9" s="30"/>
      <c r="J9" s="30"/>
      <c r="K9" s="30"/>
      <c r="L9" s="30"/>
      <c r="M9" s="30"/>
      <c r="N9" s="30"/>
      <c r="O9" s="30"/>
      <c r="P9" s="33"/>
    </row>
    <row r="10" spans="1:16" x14ac:dyDescent="0.25">
      <c r="A10" s="27" t="s">
        <v>15</v>
      </c>
      <c r="B10" s="32"/>
      <c r="C10" s="32"/>
      <c r="D10" s="32"/>
      <c r="E10" s="28">
        <v>5</v>
      </c>
      <c r="F10" s="29">
        <v>4</v>
      </c>
      <c r="G10" s="30"/>
      <c r="H10" s="30"/>
      <c r="I10" s="30"/>
      <c r="J10" s="29">
        <v>1</v>
      </c>
      <c r="K10" s="29">
        <v>1</v>
      </c>
      <c r="L10" s="29">
        <v>1</v>
      </c>
      <c r="M10" s="29">
        <v>1</v>
      </c>
      <c r="N10" s="29">
        <v>3</v>
      </c>
      <c r="O10" s="29">
        <v>3</v>
      </c>
      <c r="P10" s="31">
        <v>3</v>
      </c>
    </row>
    <row r="11" spans="1:16" x14ac:dyDescent="0.25">
      <c r="A11" s="27" t="s">
        <v>16</v>
      </c>
      <c r="B11" s="32"/>
      <c r="C11" s="32"/>
      <c r="D11" s="32"/>
      <c r="E11" s="32"/>
      <c r="F11" s="30"/>
      <c r="G11" s="30"/>
      <c r="H11" s="29">
        <v>3</v>
      </c>
      <c r="I11" s="29">
        <v>20</v>
      </c>
      <c r="J11" s="29">
        <v>17</v>
      </c>
      <c r="K11" s="29">
        <v>13</v>
      </c>
      <c r="L11" s="29">
        <v>13</v>
      </c>
      <c r="M11" s="29">
        <v>11</v>
      </c>
      <c r="N11" s="29">
        <v>10</v>
      </c>
      <c r="O11" s="29">
        <v>18</v>
      </c>
      <c r="P11" s="31">
        <v>10</v>
      </c>
    </row>
    <row r="12" spans="1:16" x14ac:dyDescent="0.25">
      <c r="A12" s="27" t="s">
        <v>17</v>
      </c>
      <c r="B12" s="32"/>
      <c r="C12" s="32"/>
      <c r="D12" s="32"/>
      <c r="E12" s="28">
        <v>3</v>
      </c>
      <c r="F12" s="29">
        <v>2</v>
      </c>
      <c r="G12" s="29">
        <v>2</v>
      </c>
      <c r="H12" s="29">
        <v>2</v>
      </c>
      <c r="I12" s="30"/>
      <c r="J12" s="30"/>
      <c r="K12" s="30"/>
      <c r="L12" s="30"/>
      <c r="M12" s="30"/>
      <c r="N12" s="30"/>
      <c r="O12" s="30"/>
      <c r="P12" s="33"/>
    </row>
    <row r="13" spans="1:16" x14ac:dyDescent="0.25">
      <c r="A13" s="27" t="s">
        <v>18</v>
      </c>
      <c r="B13" s="32"/>
      <c r="C13" s="32"/>
      <c r="D13" s="32"/>
      <c r="E13" s="32"/>
      <c r="F13" s="30"/>
      <c r="G13" s="30"/>
      <c r="H13" s="30"/>
      <c r="I13" s="30"/>
      <c r="J13" s="29">
        <v>2</v>
      </c>
      <c r="K13" s="29">
        <v>2</v>
      </c>
      <c r="L13" s="30"/>
      <c r="M13" s="30"/>
      <c r="N13" s="29">
        <v>3</v>
      </c>
      <c r="O13" s="29">
        <v>2</v>
      </c>
      <c r="P13" s="33"/>
    </row>
    <row r="14" spans="1:16" x14ac:dyDescent="0.25">
      <c r="A14" s="27" t="s">
        <v>19</v>
      </c>
      <c r="B14" s="32"/>
      <c r="C14" s="32"/>
      <c r="D14" s="32"/>
      <c r="E14" s="32"/>
      <c r="F14" s="30"/>
      <c r="G14" s="30"/>
      <c r="H14" s="30"/>
      <c r="I14" s="30"/>
      <c r="J14" s="30"/>
      <c r="K14" s="30"/>
      <c r="L14" s="29">
        <v>68</v>
      </c>
      <c r="M14" s="29">
        <v>65</v>
      </c>
      <c r="N14" s="29">
        <v>56</v>
      </c>
      <c r="O14" s="29">
        <v>54</v>
      </c>
      <c r="P14" s="31">
        <v>49</v>
      </c>
    </row>
    <row r="15" spans="1:16" x14ac:dyDescent="0.25">
      <c r="A15" s="27" t="s">
        <v>20</v>
      </c>
      <c r="B15" s="28">
        <v>11</v>
      </c>
      <c r="C15" s="28">
        <v>12</v>
      </c>
      <c r="D15" s="28">
        <v>6</v>
      </c>
      <c r="E15" s="28">
        <v>44</v>
      </c>
      <c r="F15" s="29">
        <v>2</v>
      </c>
      <c r="G15" s="29">
        <v>1</v>
      </c>
      <c r="H15" s="29">
        <v>44</v>
      </c>
      <c r="I15" s="29">
        <v>41</v>
      </c>
      <c r="J15" s="29">
        <v>44</v>
      </c>
      <c r="K15" s="29">
        <v>42</v>
      </c>
      <c r="L15" s="29">
        <v>45</v>
      </c>
      <c r="M15" s="29">
        <v>46</v>
      </c>
      <c r="N15" s="29">
        <v>42</v>
      </c>
      <c r="O15" s="29">
        <v>42</v>
      </c>
      <c r="P15" s="31">
        <v>39</v>
      </c>
    </row>
    <row r="16" spans="1:16" x14ac:dyDescent="0.25">
      <c r="A16" s="27" t="s">
        <v>21</v>
      </c>
      <c r="B16" s="32"/>
      <c r="C16" s="28">
        <v>1</v>
      </c>
      <c r="D16" s="28">
        <v>2</v>
      </c>
      <c r="E16" s="28">
        <v>2</v>
      </c>
      <c r="F16" s="29">
        <v>4</v>
      </c>
      <c r="G16" s="29">
        <v>3</v>
      </c>
      <c r="H16" s="29">
        <v>3</v>
      </c>
      <c r="I16" s="30"/>
      <c r="J16" s="29">
        <v>2</v>
      </c>
      <c r="K16" s="29">
        <v>2</v>
      </c>
      <c r="L16" s="29">
        <v>1</v>
      </c>
      <c r="M16" s="29">
        <v>1</v>
      </c>
      <c r="N16" s="29">
        <v>4</v>
      </c>
      <c r="O16" s="29">
        <v>1</v>
      </c>
      <c r="P16" s="33"/>
    </row>
    <row r="17" spans="1:16" x14ac:dyDescent="0.25">
      <c r="A17" s="27" t="s">
        <v>22</v>
      </c>
      <c r="B17" s="32"/>
      <c r="C17" s="32"/>
      <c r="D17" s="32"/>
      <c r="E17" s="32"/>
      <c r="F17" s="30"/>
      <c r="G17" s="30"/>
      <c r="H17" s="30"/>
      <c r="I17" s="29">
        <v>7</v>
      </c>
      <c r="J17" s="29">
        <v>6</v>
      </c>
      <c r="K17" s="29">
        <v>5</v>
      </c>
      <c r="L17" s="29">
        <v>11</v>
      </c>
      <c r="M17" s="29">
        <v>16</v>
      </c>
      <c r="N17" s="30"/>
      <c r="O17" s="30"/>
      <c r="P17" s="33"/>
    </row>
    <row r="18" spans="1:16" ht="15.75" thickBot="1" x14ac:dyDescent="0.3">
      <c r="A18" s="34" t="s">
        <v>23</v>
      </c>
      <c r="B18" s="35"/>
      <c r="C18" s="35"/>
      <c r="D18" s="35"/>
      <c r="E18" s="35"/>
      <c r="F18" s="36"/>
      <c r="G18" s="36"/>
      <c r="H18" s="37">
        <v>7</v>
      </c>
      <c r="I18" s="37">
        <v>13</v>
      </c>
      <c r="J18" s="37">
        <v>8</v>
      </c>
      <c r="K18" s="37">
        <v>12</v>
      </c>
      <c r="L18" s="37">
        <v>8</v>
      </c>
      <c r="M18" s="37">
        <v>4</v>
      </c>
      <c r="N18" s="37">
        <v>7</v>
      </c>
      <c r="O18" s="37">
        <v>9</v>
      </c>
      <c r="P18" s="38">
        <v>48</v>
      </c>
    </row>
    <row r="19" spans="1:16" ht="15.75" thickBot="1" x14ac:dyDescent="0.3">
      <c r="A19" s="39" t="s">
        <v>24</v>
      </c>
      <c r="B19" s="40"/>
      <c r="C19" s="40"/>
      <c r="D19" s="40"/>
      <c r="E19" s="40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2"/>
    </row>
    <row r="20" spans="1:16" x14ac:dyDescent="0.25">
      <c r="A20" s="22" t="s">
        <v>25</v>
      </c>
      <c r="B20" s="23"/>
      <c r="C20" s="23"/>
      <c r="D20" s="23"/>
      <c r="E20" s="23"/>
      <c r="F20" s="25"/>
      <c r="G20" s="25"/>
      <c r="H20" s="25"/>
      <c r="I20" s="25"/>
      <c r="J20" s="25"/>
      <c r="K20" s="25"/>
      <c r="L20" s="25"/>
      <c r="M20" s="24">
        <v>1</v>
      </c>
      <c r="N20" s="24">
        <v>1</v>
      </c>
      <c r="O20" s="24">
        <v>1</v>
      </c>
      <c r="P20" s="43">
        <v>1</v>
      </c>
    </row>
    <row r="21" spans="1:16" x14ac:dyDescent="0.25">
      <c r="A21" s="27" t="s">
        <v>26</v>
      </c>
      <c r="B21" s="32"/>
      <c r="C21" s="32"/>
      <c r="D21" s="32"/>
      <c r="E21" s="32"/>
      <c r="F21" s="30"/>
      <c r="G21" s="30"/>
      <c r="H21" s="30"/>
      <c r="I21" s="30"/>
      <c r="J21" s="30"/>
      <c r="K21" s="29">
        <v>1</v>
      </c>
      <c r="L21" s="29">
        <v>1</v>
      </c>
      <c r="M21" s="29">
        <v>1</v>
      </c>
      <c r="N21" s="29">
        <v>1</v>
      </c>
      <c r="O21" s="29">
        <v>1</v>
      </c>
      <c r="P21" s="33"/>
    </row>
    <row r="22" spans="1:16" x14ac:dyDescent="0.25">
      <c r="A22" s="27" t="s">
        <v>27</v>
      </c>
      <c r="B22" s="32"/>
      <c r="C22" s="44">
        <v>2</v>
      </c>
      <c r="D22" s="44">
        <v>1</v>
      </c>
      <c r="E22" s="44">
        <v>1</v>
      </c>
      <c r="F22" s="45">
        <v>1</v>
      </c>
      <c r="G22" s="45">
        <v>1</v>
      </c>
      <c r="H22" s="45">
        <v>1</v>
      </c>
      <c r="I22" s="45">
        <v>3</v>
      </c>
      <c r="J22" s="30"/>
      <c r="K22" s="29">
        <v>1</v>
      </c>
      <c r="L22" s="29">
        <v>1</v>
      </c>
      <c r="M22" s="30"/>
      <c r="N22" s="30"/>
      <c r="O22" s="30"/>
      <c r="P22" s="33"/>
    </row>
    <row r="23" spans="1:16" x14ac:dyDescent="0.25">
      <c r="A23" s="27" t="s">
        <v>28</v>
      </c>
      <c r="B23" s="32"/>
      <c r="C23" s="32"/>
      <c r="D23" s="32"/>
      <c r="E23" s="32"/>
      <c r="F23" s="30"/>
      <c r="G23" s="30"/>
      <c r="H23" s="30"/>
      <c r="I23" s="30"/>
      <c r="J23" s="30"/>
      <c r="K23" s="30"/>
      <c r="L23" s="30"/>
      <c r="M23" s="30"/>
      <c r="N23" s="29">
        <v>1</v>
      </c>
      <c r="O23" s="29">
        <v>1</v>
      </c>
      <c r="P23" s="33"/>
    </row>
    <row r="24" spans="1:16" x14ac:dyDescent="0.25">
      <c r="A24" s="27" t="s">
        <v>29</v>
      </c>
      <c r="B24" s="32"/>
      <c r="C24" s="32"/>
      <c r="D24" s="32"/>
      <c r="E24" s="32"/>
      <c r="F24" s="30"/>
      <c r="G24" s="30"/>
      <c r="H24" s="30"/>
      <c r="I24" s="30"/>
      <c r="J24" s="30"/>
      <c r="K24" s="30"/>
      <c r="L24" s="30"/>
      <c r="M24" s="30"/>
      <c r="N24" s="30"/>
      <c r="O24" s="29">
        <v>1</v>
      </c>
      <c r="P24" s="33"/>
    </row>
    <row r="25" spans="1:16" ht="15.75" thickBot="1" x14ac:dyDescent="0.3">
      <c r="A25" s="34" t="s">
        <v>30</v>
      </c>
      <c r="B25" s="35"/>
      <c r="C25" s="35"/>
      <c r="D25" s="35"/>
      <c r="E25" s="35"/>
      <c r="F25" s="36"/>
      <c r="G25" s="36"/>
      <c r="H25" s="36"/>
      <c r="I25" s="36"/>
      <c r="J25" s="36"/>
      <c r="K25" s="36"/>
      <c r="L25" s="36"/>
      <c r="M25" s="36"/>
      <c r="N25" s="37">
        <v>1</v>
      </c>
      <c r="O25" s="36"/>
      <c r="P25" s="46"/>
    </row>
    <row r="26" spans="1:16" ht="15.75" thickBot="1" x14ac:dyDescent="0.3">
      <c r="A26" s="47" t="s">
        <v>31</v>
      </c>
      <c r="B26" s="48"/>
      <c r="C26" s="48"/>
      <c r="D26" s="48"/>
      <c r="E26" s="48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50"/>
    </row>
    <row r="27" spans="1:16" ht="15.75" thickBot="1" x14ac:dyDescent="0.3">
      <c r="A27" s="51" t="s">
        <v>32</v>
      </c>
      <c r="B27" s="52">
        <f>SUM(B4:B26)</f>
        <v>187</v>
      </c>
      <c r="C27" s="52">
        <f t="shared" ref="C27:P27" si="0">SUM(C4:C26)</f>
        <v>192</v>
      </c>
      <c r="D27" s="52">
        <f t="shared" si="0"/>
        <v>121</v>
      </c>
      <c r="E27" s="52">
        <f t="shared" si="0"/>
        <v>183</v>
      </c>
      <c r="F27" s="52">
        <f t="shared" si="0"/>
        <v>140</v>
      </c>
      <c r="G27" s="52">
        <f t="shared" si="0"/>
        <v>132</v>
      </c>
      <c r="H27" s="52">
        <f t="shared" si="0"/>
        <v>74</v>
      </c>
      <c r="I27" s="52">
        <f t="shared" si="0"/>
        <v>211</v>
      </c>
      <c r="J27" s="52">
        <f t="shared" si="0"/>
        <v>207</v>
      </c>
      <c r="K27" s="52">
        <f t="shared" si="0"/>
        <v>203</v>
      </c>
      <c r="L27" s="52">
        <f t="shared" si="0"/>
        <v>273</v>
      </c>
      <c r="M27" s="52">
        <f t="shared" si="0"/>
        <v>271</v>
      </c>
      <c r="N27" s="52">
        <f t="shared" si="0"/>
        <v>253</v>
      </c>
      <c r="O27" s="52">
        <f t="shared" si="0"/>
        <v>259</v>
      </c>
      <c r="P27" s="53">
        <f t="shared" si="0"/>
        <v>261</v>
      </c>
    </row>
    <row r="28" spans="1:16" ht="15.75" thickBot="1" x14ac:dyDescent="0.3">
      <c r="A28" s="20" t="s">
        <v>33</v>
      </c>
      <c r="B28" s="54">
        <v>189</v>
      </c>
      <c r="C28" s="54">
        <v>194</v>
      </c>
      <c r="D28" s="54">
        <v>122</v>
      </c>
      <c r="E28" s="54">
        <v>184</v>
      </c>
      <c r="F28" s="55">
        <v>140</v>
      </c>
      <c r="G28" s="55">
        <v>133</v>
      </c>
      <c r="H28" s="55">
        <v>74</v>
      </c>
      <c r="I28" s="55">
        <v>243</v>
      </c>
      <c r="J28" s="55">
        <v>208</v>
      </c>
      <c r="K28" s="55">
        <v>207</v>
      </c>
      <c r="L28" s="55">
        <v>279</v>
      </c>
      <c r="M28" s="55">
        <v>273</v>
      </c>
      <c r="N28" s="55">
        <v>255</v>
      </c>
      <c r="O28" s="55">
        <v>259</v>
      </c>
      <c r="P28" s="56">
        <v>263</v>
      </c>
    </row>
    <row r="29" spans="1:16" x14ac:dyDescent="0.25">
      <c r="B29" s="57"/>
    </row>
  </sheetData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AF90B-48A5-4D97-A9BB-E57A6763386C}">
  <sheetPr>
    <tabColor rgb="FFF8AA9D"/>
  </sheetPr>
  <dimension ref="A1:Q28"/>
  <sheetViews>
    <sheetView zoomScaleNormal="100" workbookViewId="0"/>
  </sheetViews>
  <sheetFormatPr defaultRowHeight="15" x14ac:dyDescent="0.25"/>
  <cols>
    <col min="1" max="1" width="54" customWidth="1"/>
  </cols>
  <sheetData>
    <row r="1" spans="1:17" ht="15.75" thickBot="1" x14ac:dyDescent="0.3">
      <c r="A1" s="78" t="s">
        <v>34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</row>
    <row r="2" spans="1:17" ht="15.75" thickBot="1" x14ac:dyDescent="0.3">
      <c r="A2" s="70" t="s">
        <v>6</v>
      </c>
      <c r="B2" s="71">
        <v>2007</v>
      </c>
      <c r="C2" s="71">
        <v>2008</v>
      </c>
      <c r="D2" s="71">
        <v>2009</v>
      </c>
      <c r="E2" s="71">
        <v>2010</v>
      </c>
      <c r="F2" s="71">
        <v>2011</v>
      </c>
      <c r="G2" s="70">
        <v>2012</v>
      </c>
      <c r="H2" s="71">
        <v>2013</v>
      </c>
      <c r="I2" s="71">
        <v>2014</v>
      </c>
      <c r="J2" s="71">
        <v>2015</v>
      </c>
      <c r="K2" s="71">
        <v>2016</v>
      </c>
      <c r="L2" s="71">
        <v>2017</v>
      </c>
      <c r="M2" s="71">
        <v>2018</v>
      </c>
      <c r="N2" s="71">
        <v>2019</v>
      </c>
      <c r="O2" s="71">
        <v>2020</v>
      </c>
      <c r="P2" s="71">
        <v>2021</v>
      </c>
      <c r="Q2" s="79" t="s">
        <v>35</v>
      </c>
    </row>
    <row r="3" spans="1:17" ht="15.75" thickBot="1" x14ac:dyDescent="0.3">
      <c r="A3" s="72" t="s">
        <v>7</v>
      </c>
      <c r="B3" s="73" t="s">
        <v>8</v>
      </c>
      <c r="C3" s="73" t="s">
        <v>8</v>
      </c>
      <c r="D3" s="73" t="s">
        <v>8</v>
      </c>
      <c r="E3" s="73" t="s">
        <v>8</v>
      </c>
      <c r="F3" s="73" t="s">
        <v>8</v>
      </c>
      <c r="G3" s="80" t="s">
        <v>8</v>
      </c>
      <c r="H3" s="73" t="s">
        <v>8</v>
      </c>
      <c r="I3" s="73" t="s">
        <v>8</v>
      </c>
      <c r="J3" s="73" t="s">
        <v>8</v>
      </c>
      <c r="K3" s="73" t="s">
        <v>8</v>
      </c>
      <c r="L3" s="73" t="s">
        <v>8</v>
      </c>
      <c r="M3" s="73" t="s">
        <v>8</v>
      </c>
      <c r="N3" s="73" t="s">
        <v>8</v>
      </c>
      <c r="O3" s="73" t="s">
        <v>8</v>
      </c>
      <c r="P3" s="73" t="s">
        <v>8</v>
      </c>
      <c r="Q3" s="74" t="s">
        <v>8</v>
      </c>
    </row>
    <row r="4" spans="1:17" x14ac:dyDescent="0.25">
      <c r="A4" s="75" t="s">
        <v>9</v>
      </c>
      <c r="B4" s="59"/>
      <c r="C4" s="59"/>
      <c r="D4" s="59"/>
      <c r="E4" s="59"/>
      <c r="F4" s="81">
        <v>23</v>
      </c>
      <c r="G4" s="58"/>
      <c r="H4" s="59"/>
      <c r="I4" s="59"/>
      <c r="J4" s="59"/>
      <c r="K4" s="59"/>
      <c r="L4" s="59"/>
      <c r="M4" s="59"/>
      <c r="N4" s="59"/>
      <c r="O4" s="59"/>
      <c r="P4" s="59"/>
      <c r="Q4" s="26">
        <f>SUM(B4:P4)</f>
        <v>23</v>
      </c>
    </row>
    <row r="5" spans="1:17" x14ac:dyDescent="0.25">
      <c r="A5" s="76" t="s">
        <v>10</v>
      </c>
      <c r="B5" s="82">
        <v>16483</v>
      </c>
      <c r="C5" s="82">
        <v>16595</v>
      </c>
      <c r="D5" s="82">
        <v>16709</v>
      </c>
      <c r="E5" s="82">
        <v>17181</v>
      </c>
      <c r="F5" s="82">
        <v>17878</v>
      </c>
      <c r="G5" s="83">
        <v>18181</v>
      </c>
      <c r="H5" s="61"/>
      <c r="I5" s="82">
        <v>16303</v>
      </c>
      <c r="J5" s="82">
        <v>20359</v>
      </c>
      <c r="K5" s="82">
        <v>22218</v>
      </c>
      <c r="L5" s="82">
        <v>22810</v>
      </c>
      <c r="M5" s="82">
        <v>23345</v>
      </c>
      <c r="N5" s="82">
        <v>24730</v>
      </c>
      <c r="O5" s="82">
        <v>17529</v>
      </c>
      <c r="P5" s="82">
        <v>23121</v>
      </c>
      <c r="Q5" s="33">
        <f t="shared" ref="Q5:Q28" si="0">SUM(B5:P5)</f>
        <v>273442</v>
      </c>
    </row>
    <row r="6" spans="1:17" x14ac:dyDescent="0.25">
      <c r="A6" s="76" t="s">
        <v>11</v>
      </c>
      <c r="B6" s="61"/>
      <c r="C6" s="61"/>
      <c r="D6" s="61"/>
      <c r="E6" s="82">
        <v>1180</v>
      </c>
      <c r="F6" s="82">
        <v>1212</v>
      </c>
      <c r="G6" s="83">
        <v>1244</v>
      </c>
      <c r="H6" s="82">
        <v>1365</v>
      </c>
      <c r="I6" s="82">
        <v>1428</v>
      </c>
      <c r="J6" s="82">
        <v>1499</v>
      </c>
      <c r="K6" s="82">
        <v>1404</v>
      </c>
      <c r="L6" s="82">
        <v>1410</v>
      </c>
      <c r="M6" s="82">
        <v>1341</v>
      </c>
      <c r="N6" s="82">
        <v>1422</v>
      </c>
      <c r="O6" s="82">
        <v>1042</v>
      </c>
      <c r="P6" s="61"/>
      <c r="Q6" s="33">
        <f t="shared" si="0"/>
        <v>14547</v>
      </c>
    </row>
    <row r="7" spans="1:17" x14ac:dyDescent="0.25">
      <c r="A7" s="76" t="s">
        <v>12</v>
      </c>
      <c r="B7" s="61"/>
      <c r="C7" s="61"/>
      <c r="D7" s="61"/>
      <c r="E7" s="82">
        <v>200</v>
      </c>
      <c r="F7" s="82">
        <v>664</v>
      </c>
      <c r="G7" s="83">
        <v>763</v>
      </c>
      <c r="H7" s="82">
        <v>719</v>
      </c>
      <c r="I7" s="82">
        <v>1033</v>
      </c>
      <c r="J7" s="82">
        <v>833</v>
      </c>
      <c r="K7" s="82">
        <v>1110</v>
      </c>
      <c r="L7" s="82">
        <v>1187</v>
      </c>
      <c r="M7" s="82">
        <v>1343</v>
      </c>
      <c r="N7" s="82">
        <v>1433</v>
      </c>
      <c r="O7" s="82">
        <v>1149</v>
      </c>
      <c r="P7" s="82">
        <v>1641</v>
      </c>
      <c r="Q7" s="33">
        <f t="shared" si="0"/>
        <v>12075</v>
      </c>
    </row>
    <row r="8" spans="1:17" x14ac:dyDescent="0.25">
      <c r="A8" s="76" t="s">
        <v>13</v>
      </c>
      <c r="B8" s="61"/>
      <c r="C8" s="61"/>
      <c r="D8" s="61"/>
      <c r="E8" s="82">
        <v>90</v>
      </c>
      <c r="F8" s="61"/>
      <c r="G8" s="62"/>
      <c r="H8" s="61"/>
      <c r="I8" s="61"/>
      <c r="J8" s="61"/>
      <c r="K8" s="61"/>
      <c r="L8" s="61"/>
      <c r="M8" s="61"/>
      <c r="N8" s="61"/>
      <c r="O8" s="61"/>
      <c r="P8" s="61"/>
      <c r="Q8" s="33">
        <f t="shared" si="0"/>
        <v>90</v>
      </c>
    </row>
    <row r="9" spans="1:17" x14ac:dyDescent="0.25">
      <c r="A9" s="76" t="s">
        <v>14</v>
      </c>
      <c r="B9" s="82">
        <v>8784</v>
      </c>
      <c r="C9" s="82">
        <v>8989</v>
      </c>
      <c r="D9" s="61"/>
      <c r="E9" s="61"/>
      <c r="F9" s="61"/>
      <c r="G9" s="62"/>
      <c r="H9" s="61"/>
      <c r="I9" s="61"/>
      <c r="J9" s="61"/>
      <c r="K9" s="61"/>
      <c r="L9" s="61"/>
      <c r="M9" s="61"/>
      <c r="N9" s="61"/>
      <c r="O9" s="61"/>
      <c r="P9" s="61"/>
      <c r="Q9" s="33">
        <f t="shared" si="0"/>
        <v>17773</v>
      </c>
    </row>
    <row r="10" spans="1:17" x14ac:dyDescent="0.25">
      <c r="A10" s="76" t="s">
        <v>15</v>
      </c>
      <c r="B10" s="61"/>
      <c r="C10" s="61"/>
      <c r="D10" s="61"/>
      <c r="E10" s="82">
        <v>333</v>
      </c>
      <c r="F10" s="82">
        <v>88</v>
      </c>
      <c r="G10" s="62"/>
      <c r="H10" s="61"/>
      <c r="I10" s="61"/>
      <c r="J10" s="82">
        <v>382</v>
      </c>
      <c r="K10" s="82">
        <v>357</v>
      </c>
      <c r="L10" s="82">
        <v>98</v>
      </c>
      <c r="M10" s="82">
        <v>476</v>
      </c>
      <c r="N10" s="82">
        <v>541</v>
      </c>
      <c r="O10" s="82">
        <v>733</v>
      </c>
      <c r="P10" s="82">
        <v>341</v>
      </c>
      <c r="Q10" s="33">
        <f t="shared" si="0"/>
        <v>3349</v>
      </c>
    </row>
    <row r="11" spans="1:17" x14ac:dyDescent="0.25">
      <c r="A11" s="76" t="s">
        <v>16</v>
      </c>
      <c r="B11" s="61"/>
      <c r="C11" s="61"/>
      <c r="D11" s="61"/>
      <c r="E11" s="61"/>
      <c r="F11" s="61"/>
      <c r="G11" s="62"/>
      <c r="H11" s="82">
        <v>25</v>
      </c>
      <c r="I11" s="82">
        <v>847</v>
      </c>
      <c r="J11" s="82">
        <v>1014</v>
      </c>
      <c r="K11" s="82">
        <v>802</v>
      </c>
      <c r="L11" s="82">
        <v>702</v>
      </c>
      <c r="M11" s="82">
        <v>767</v>
      </c>
      <c r="N11" s="82">
        <v>1261</v>
      </c>
      <c r="O11" s="82">
        <v>1084</v>
      </c>
      <c r="P11" s="82">
        <v>986</v>
      </c>
      <c r="Q11" s="33">
        <f t="shared" si="0"/>
        <v>7488</v>
      </c>
    </row>
    <row r="12" spans="1:17" x14ac:dyDescent="0.25">
      <c r="A12" s="76" t="s">
        <v>17</v>
      </c>
      <c r="B12" s="61"/>
      <c r="C12" s="61"/>
      <c r="D12" s="61"/>
      <c r="E12" s="82">
        <v>106</v>
      </c>
      <c r="F12" s="82">
        <v>157</v>
      </c>
      <c r="G12" s="83">
        <v>160</v>
      </c>
      <c r="H12" s="82">
        <v>9</v>
      </c>
      <c r="I12" s="61"/>
      <c r="J12" s="61"/>
      <c r="K12" s="61"/>
      <c r="L12" s="61"/>
      <c r="M12" s="61"/>
      <c r="N12" s="61"/>
      <c r="O12" s="61"/>
      <c r="P12" s="61"/>
      <c r="Q12" s="33">
        <f t="shared" si="0"/>
        <v>432</v>
      </c>
    </row>
    <row r="13" spans="1:17" x14ac:dyDescent="0.25">
      <c r="A13" s="76" t="s">
        <v>18</v>
      </c>
      <c r="B13" s="61"/>
      <c r="C13" s="61"/>
      <c r="D13" s="61"/>
      <c r="E13" s="61"/>
      <c r="F13" s="61"/>
      <c r="G13" s="62"/>
      <c r="H13" s="61"/>
      <c r="I13" s="61"/>
      <c r="J13" s="82">
        <v>45</v>
      </c>
      <c r="K13" s="82">
        <v>54</v>
      </c>
      <c r="L13" s="61"/>
      <c r="M13" s="61"/>
      <c r="N13" s="82">
        <v>110</v>
      </c>
      <c r="O13" s="82">
        <v>127</v>
      </c>
      <c r="P13" s="61"/>
      <c r="Q13" s="33">
        <f t="shared" si="0"/>
        <v>336</v>
      </c>
    </row>
    <row r="14" spans="1:17" x14ac:dyDescent="0.25">
      <c r="A14" s="76" t="s">
        <v>19</v>
      </c>
      <c r="B14" s="61"/>
      <c r="C14" s="61"/>
      <c r="D14" s="61"/>
      <c r="E14" s="61"/>
      <c r="F14" s="61"/>
      <c r="G14" s="62"/>
      <c r="H14" s="61"/>
      <c r="I14" s="61"/>
      <c r="J14" s="61"/>
      <c r="K14" s="61"/>
      <c r="L14" s="82">
        <v>5519</v>
      </c>
      <c r="M14" s="82">
        <v>4897</v>
      </c>
      <c r="N14" s="82">
        <v>4777</v>
      </c>
      <c r="O14" s="82">
        <v>3922</v>
      </c>
      <c r="P14" s="82">
        <v>4470</v>
      </c>
      <c r="Q14" s="33">
        <f>SUM(B14:P14)</f>
        <v>23585</v>
      </c>
    </row>
    <row r="15" spans="1:17" x14ac:dyDescent="0.25">
      <c r="A15" s="76" t="s">
        <v>20</v>
      </c>
      <c r="B15" s="82">
        <v>499</v>
      </c>
      <c r="C15" s="82">
        <v>473</v>
      </c>
      <c r="D15" s="82">
        <v>491</v>
      </c>
      <c r="E15" s="82">
        <v>1605</v>
      </c>
      <c r="F15" s="82">
        <v>11</v>
      </c>
      <c r="G15" s="83">
        <v>9</v>
      </c>
      <c r="H15" s="82">
        <v>4439</v>
      </c>
      <c r="I15" s="82">
        <v>4354</v>
      </c>
      <c r="J15" s="82">
        <v>4621</v>
      </c>
      <c r="K15" s="82">
        <v>3534</v>
      </c>
      <c r="L15" s="82">
        <v>4790</v>
      </c>
      <c r="M15" s="82">
        <v>4781</v>
      </c>
      <c r="N15" s="82">
        <v>4949</v>
      </c>
      <c r="O15" s="82">
        <v>4642</v>
      </c>
      <c r="P15" s="82">
        <v>5073</v>
      </c>
      <c r="Q15" s="33">
        <f t="shared" si="0"/>
        <v>44271</v>
      </c>
    </row>
    <row r="16" spans="1:17" x14ac:dyDescent="0.25">
      <c r="A16" s="76" t="s">
        <v>21</v>
      </c>
      <c r="B16" s="61"/>
      <c r="C16" s="82">
        <v>7</v>
      </c>
      <c r="D16" s="82">
        <v>48</v>
      </c>
      <c r="E16" s="82">
        <v>69</v>
      </c>
      <c r="F16" s="82">
        <v>344</v>
      </c>
      <c r="G16" s="83">
        <v>320</v>
      </c>
      <c r="H16" s="82">
        <v>155</v>
      </c>
      <c r="I16" s="61"/>
      <c r="J16" s="82">
        <v>348</v>
      </c>
      <c r="K16" s="82">
        <v>225</v>
      </c>
      <c r="L16" s="82">
        <v>110</v>
      </c>
      <c r="M16" s="82">
        <v>126</v>
      </c>
      <c r="N16" s="82">
        <v>183</v>
      </c>
      <c r="O16" s="82">
        <v>81</v>
      </c>
      <c r="P16" s="61"/>
      <c r="Q16" s="33">
        <f t="shared" si="0"/>
        <v>2016</v>
      </c>
    </row>
    <row r="17" spans="1:17" x14ac:dyDescent="0.25">
      <c r="A17" s="76" t="s">
        <v>22</v>
      </c>
      <c r="B17" s="61"/>
      <c r="C17" s="61"/>
      <c r="D17" s="61"/>
      <c r="E17" s="61"/>
      <c r="F17" s="61"/>
      <c r="G17" s="62"/>
      <c r="H17" s="61"/>
      <c r="I17" s="82">
        <v>606</v>
      </c>
      <c r="J17" s="82">
        <v>664</v>
      </c>
      <c r="K17" s="82">
        <v>722</v>
      </c>
      <c r="L17" s="82">
        <v>747</v>
      </c>
      <c r="M17" s="82">
        <v>883</v>
      </c>
      <c r="N17" s="61"/>
      <c r="O17" s="61"/>
      <c r="P17" s="61"/>
      <c r="Q17" s="33">
        <f t="shared" si="0"/>
        <v>3622</v>
      </c>
    </row>
    <row r="18" spans="1:17" ht="15.75" thickBot="1" x14ac:dyDescent="0.3">
      <c r="A18" s="77" t="s">
        <v>23</v>
      </c>
      <c r="B18" s="64"/>
      <c r="C18" s="64"/>
      <c r="D18" s="64"/>
      <c r="E18" s="64"/>
      <c r="F18" s="64"/>
      <c r="G18" s="63"/>
      <c r="H18" s="84">
        <v>212</v>
      </c>
      <c r="I18" s="84">
        <v>529</v>
      </c>
      <c r="J18" s="84">
        <v>634</v>
      </c>
      <c r="K18" s="84">
        <v>795</v>
      </c>
      <c r="L18" s="84">
        <v>700</v>
      </c>
      <c r="M18" s="84">
        <v>195</v>
      </c>
      <c r="N18" s="84">
        <v>496</v>
      </c>
      <c r="O18" s="84">
        <v>632</v>
      </c>
      <c r="P18" s="84">
        <v>3111</v>
      </c>
      <c r="Q18" s="46">
        <f t="shared" si="0"/>
        <v>7304</v>
      </c>
    </row>
    <row r="19" spans="1:17" ht="15.75" thickBot="1" x14ac:dyDescent="0.3">
      <c r="A19" s="70" t="s">
        <v>24</v>
      </c>
      <c r="B19" s="66"/>
      <c r="C19" s="66"/>
      <c r="D19" s="66"/>
      <c r="E19" s="66"/>
      <c r="F19" s="66"/>
      <c r="G19" s="65"/>
      <c r="H19" s="66"/>
      <c r="I19" s="66"/>
      <c r="J19" s="66"/>
      <c r="K19" s="66"/>
      <c r="L19" s="66"/>
      <c r="M19" s="66"/>
      <c r="N19" s="66"/>
      <c r="O19" s="66"/>
      <c r="P19" s="66"/>
      <c r="Q19" s="42"/>
    </row>
    <row r="20" spans="1:17" x14ac:dyDescent="0.25">
      <c r="A20" s="75" t="s">
        <v>25</v>
      </c>
      <c r="B20" s="59"/>
      <c r="C20" s="59"/>
      <c r="D20" s="59"/>
      <c r="E20" s="59"/>
      <c r="F20" s="59"/>
      <c r="G20" s="58"/>
      <c r="H20" s="59"/>
      <c r="I20" s="59"/>
      <c r="J20" s="59"/>
      <c r="K20" s="59"/>
      <c r="L20" s="59"/>
      <c r="M20" s="81">
        <v>319</v>
      </c>
      <c r="N20" s="81">
        <v>306</v>
      </c>
      <c r="O20" s="81">
        <v>193</v>
      </c>
      <c r="P20" s="81">
        <v>258</v>
      </c>
      <c r="Q20" s="26">
        <f t="shared" si="0"/>
        <v>1076</v>
      </c>
    </row>
    <row r="21" spans="1:17" x14ac:dyDescent="0.25">
      <c r="A21" s="76" t="s">
        <v>26</v>
      </c>
      <c r="B21" s="61"/>
      <c r="C21" s="61"/>
      <c r="D21" s="61"/>
      <c r="E21" s="61"/>
      <c r="F21" s="61"/>
      <c r="G21" s="62"/>
      <c r="H21" s="61"/>
      <c r="I21" s="61"/>
      <c r="J21" s="61"/>
      <c r="K21" s="82">
        <v>123</v>
      </c>
      <c r="L21" s="82">
        <v>158</v>
      </c>
      <c r="M21" s="82">
        <v>161</v>
      </c>
      <c r="N21" s="82">
        <v>160</v>
      </c>
      <c r="O21" s="82">
        <v>94</v>
      </c>
      <c r="P21" s="61"/>
      <c r="Q21" s="33">
        <f t="shared" si="0"/>
        <v>696</v>
      </c>
    </row>
    <row r="22" spans="1:17" x14ac:dyDescent="0.25">
      <c r="A22" s="60" t="s">
        <v>27</v>
      </c>
      <c r="B22" s="61"/>
      <c r="C22" s="82">
        <v>819</v>
      </c>
      <c r="D22" s="82">
        <v>701</v>
      </c>
      <c r="E22" s="82">
        <v>719</v>
      </c>
      <c r="F22" s="82">
        <v>643</v>
      </c>
      <c r="G22" s="83">
        <v>592</v>
      </c>
      <c r="H22" s="82">
        <v>592</v>
      </c>
      <c r="I22" s="82">
        <v>1374</v>
      </c>
      <c r="J22" s="61"/>
      <c r="K22" s="82">
        <v>555</v>
      </c>
      <c r="L22" s="82">
        <v>226</v>
      </c>
      <c r="M22" s="61"/>
      <c r="N22" s="61"/>
      <c r="O22" s="61"/>
      <c r="P22" s="61"/>
      <c r="Q22" s="33">
        <f t="shared" si="0"/>
        <v>6221</v>
      </c>
    </row>
    <row r="23" spans="1:17" x14ac:dyDescent="0.25">
      <c r="A23" s="76" t="s">
        <v>28</v>
      </c>
      <c r="B23" s="61"/>
      <c r="C23" s="61"/>
      <c r="D23" s="61"/>
      <c r="E23" s="61"/>
      <c r="F23" s="61"/>
      <c r="G23" s="62"/>
      <c r="H23" s="61"/>
      <c r="I23" s="61"/>
      <c r="J23" s="61"/>
      <c r="K23" s="61"/>
      <c r="L23" s="61"/>
      <c r="M23" s="61"/>
      <c r="N23" s="82">
        <v>124</v>
      </c>
      <c r="O23" s="82">
        <v>61</v>
      </c>
      <c r="P23" s="61"/>
      <c r="Q23" s="33">
        <f t="shared" si="0"/>
        <v>185</v>
      </c>
    </row>
    <row r="24" spans="1:17" x14ac:dyDescent="0.25">
      <c r="A24" s="76" t="s">
        <v>29</v>
      </c>
      <c r="B24" s="61"/>
      <c r="C24" s="61"/>
      <c r="D24" s="61"/>
      <c r="E24" s="61"/>
      <c r="F24" s="61"/>
      <c r="G24" s="62"/>
      <c r="H24" s="61"/>
      <c r="I24" s="61"/>
      <c r="J24" s="61"/>
      <c r="K24" s="61"/>
      <c r="L24" s="61"/>
      <c r="M24" s="61"/>
      <c r="N24" s="61"/>
      <c r="O24" s="82">
        <v>94</v>
      </c>
      <c r="P24" s="61"/>
      <c r="Q24" s="33">
        <f t="shared" si="0"/>
        <v>94</v>
      </c>
    </row>
    <row r="25" spans="1:17" ht="15.75" thickBot="1" x14ac:dyDescent="0.3">
      <c r="A25" s="77" t="s">
        <v>30</v>
      </c>
      <c r="B25" s="64"/>
      <c r="C25" s="64"/>
      <c r="D25" s="64"/>
      <c r="E25" s="64"/>
      <c r="F25" s="64"/>
      <c r="G25" s="63"/>
      <c r="H25" s="64"/>
      <c r="I25" s="64"/>
      <c r="J25" s="64"/>
      <c r="K25" s="64"/>
      <c r="L25" s="64"/>
      <c r="M25" s="64"/>
      <c r="N25" s="84">
        <v>79</v>
      </c>
      <c r="O25" s="64"/>
      <c r="P25" s="64"/>
      <c r="Q25" s="46">
        <f t="shared" si="0"/>
        <v>79</v>
      </c>
    </row>
    <row r="26" spans="1:17" ht="15.75" thickBot="1" x14ac:dyDescent="0.3">
      <c r="A26" s="70" t="s">
        <v>36</v>
      </c>
      <c r="B26" s="66"/>
      <c r="C26" s="66"/>
      <c r="D26" s="66"/>
      <c r="E26" s="66"/>
      <c r="F26" s="66"/>
      <c r="G26" s="65"/>
      <c r="H26" s="66"/>
      <c r="I26" s="66"/>
      <c r="J26" s="66"/>
      <c r="K26" s="66"/>
      <c r="L26" s="66"/>
      <c r="M26" s="66"/>
      <c r="N26" s="66"/>
      <c r="O26" s="66"/>
      <c r="P26" s="66"/>
      <c r="Q26" s="67"/>
    </row>
    <row r="27" spans="1:17" ht="15.75" thickBot="1" x14ac:dyDescent="0.3">
      <c r="A27" s="85" t="s">
        <v>32</v>
      </c>
      <c r="B27" s="86">
        <f>SUM(B4:B26)</f>
        <v>25766</v>
      </c>
      <c r="C27" s="86">
        <f t="shared" ref="C27:Q27" si="1">SUM(C4:C26)</f>
        <v>26883</v>
      </c>
      <c r="D27" s="86">
        <f t="shared" si="1"/>
        <v>17949</v>
      </c>
      <c r="E27" s="86">
        <f t="shared" si="1"/>
        <v>21483</v>
      </c>
      <c r="F27" s="86">
        <f t="shared" si="1"/>
        <v>21020</v>
      </c>
      <c r="G27" s="86">
        <f t="shared" si="1"/>
        <v>21269</v>
      </c>
      <c r="H27" s="86">
        <f t="shared" si="1"/>
        <v>7516</v>
      </c>
      <c r="I27" s="86">
        <f t="shared" si="1"/>
        <v>26474</v>
      </c>
      <c r="J27" s="86">
        <f t="shared" si="1"/>
        <v>30399</v>
      </c>
      <c r="K27" s="86">
        <f t="shared" si="1"/>
        <v>31899</v>
      </c>
      <c r="L27" s="86">
        <f t="shared" si="1"/>
        <v>38457</v>
      </c>
      <c r="M27" s="86">
        <f t="shared" si="1"/>
        <v>38634</v>
      </c>
      <c r="N27" s="86">
        <f t="shared" si="1"/>
        <v>40571</v>
      </c>
      <c r="O27" s="86">
        <f t="shared" si="1"/>
        <v>31383</v>
      </c>
      <c r="P27" s="86">
        <f t="shared" si="1"/>
        <v>39001</v>
      </c>
      <c r="Q27" s="87">
        <f t="shared" si="1"/>
        <v>418704</v>
      </c>
    </row>
    <row r="28" spans="1:17" ht="15.75" thickBot="1" x14ac:dyDescent="0.3">
      <c r="A28" s="72" t="s">
        <v>33</v>
      </c>
      <c r="B28" s="68">
        <v>35128</v>
      </c>
      <c r="C28" s="68">
        <v>37185</v>
      </c>
      <c r="D28" s="68">
        <v>28484</v>
      </c>
      <c r="E28" s="68">
        <v>32530</v>
      </c>
      <c r="F28" s="88">
        <v>33083</v>
      </c>
      <c r="G28" s="89">
        <v>33860</v>
      </c>
      <c r="H28" s="68">
        <v>11981</v>
      </c>
      <c r="I28" s="68">
        <v>32178</v>
      </c>
      <c r="J28" s="68">
        <v>51834</v>
      </c>
      <c r="K28" s="68">
        <v>55333</v>
      </c>
      <c r="L28" s="68">
        <v>67352</v>
      </c>
      <c r="M28" s="68">
        <v>68185</v>
      </c>
      <c r="N28" s="68">
        <v>72823</v>
      </c>
      <c r="O28" s="68">
        <v>52600</v>
      </c>
      <c r="P28" s="68">
        <v>67790</v>
      </c>
      <c r="Q28" s="56">
        <f t="shared" si="0"/>
        <v>680346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FFD76-2BFD-4C22-8228-C61577F6B453}">
  <sheetPr>
    <tabColor rgb="FFF8AA9D"/>
  </sheetPr>
  <dimension ref="A1:I21"/>
  <sheetViews>
    <sheetView zoomScaleNormal="100" workbookViewId="0"/>
  </sheetViews>
  <sheetFormatPr defaultColWidth="9.140625" defaultRowHeight="13.5" x14ac:dyDescent="0.25"/>
  <cols>
    <col min="1" max="1" width="25.28515625" style="162" customWidth="1"/>
    <col min="2" max="2" width="8.7109375" style="162" customWidth="1"/>
    <col min="3" max="3" width="8.7109375" style="163" customWidth="1"/>
    <col min="4" max="4" width="9.140625" style="163"/>
    <col min="5" max="5" width="8.7109375" style="162" customWidth="1"/>
    <col min="6" max="6" width="8.42578125" style="162" customWidth="1"/>
    <col min="7" max="7" width="8.85546875" style="162" customWidth="1"/>
    <col min="8" max="16384" width="9.140625" style="162"/>
  </cols>
  <sheetData>
    <row r="1" spans="1:9" s="94" customFormat="1" ht="14.25" thickBot="1" x14ac:dyDescent="0.3">
      <c r="A1" s="90" t="s">
        <v>37</v>
      </c>
      <c r="B1" s="91"/>
      <c r="C1" s="92"/>
      <c r="D1" s="92"/>
      <c r="E1" s="93"/>
      <c r="F1" s="93"/>
      <c r="G1" s="93"/>
    </row>
    <row r="2" spans="1:9" s="94" customFormat="1" ht="14.25" thickBot="1" x14ac:dyDescent="0.3">
      <c r="A2" s="95"/>
      <c r="B2" s="96" t="s">
        <v>8</v>
      </c>
      <c r="C2" s="97" t="s">
        <v>38</v>
      </c>
      <c r="D2" s="98" t="s">
        <v>39</v>
      </c>
      <c r="E2" s="99"/>
      <c r="F2" s="99"/>
      <c r="G2" s="100"/>
    </row>
    <row r="3" spans="1:9" s="94" customFormat="1" ht="14.25" thickBot="1" x14ac:dyDescent="0.3">
      <c r="A3" s="101"/>
      <c r="B3" s="102"/>
      <c r="C3" s="103"/>
      <c r="D3" s="98" t="s">
        <v>40</v>
      </c>
      <c r="E3" s="104"/>
      <c r="F3" s="98">
        <v>2021</v>
      </c>
      <c r="G3" s="100"/>
    </row>
    <row r="4" spans="1:9" s="94" customFormat="1" ht="14.25" thickBot="1" x14ac:dyDescent="0.3">
      <c r="A4" s="105"/>
      <c r="B4" s="106"/>
      <c r="C4" s="107"/>
      <c r="D4" s="108" t="s">
        <v>41</v>
      </c>
      <c r="E4" s="109" t="s">
        <v>42</v>
      </c>
      <c r="F4" s="108" t="s">
        <v>43</v>
      </c>
      <c r="G4" s="110" t="s">
        <v>44</v>
      </c>
    </row>
    <row r="5" spans="1:9" s="94" customFormat="1" ht="14.25" thickBot="1" x14ac:dyDescent="0.3">
      <c r="A5" s="111" t="s">
        <v>45</v>
      </c>
      <c r="B5" s="112">
        <f>B6+B11</f>
        <v>352843</v>
      </c>
      <c r="C5" s="113"/>
      <c r="D5" s="114">
        <v>51.1</v>
      </c>
      <c r="E5" s="115">
        <v>22.8</v>
      </c>
      <c r="F5" s="114">
        <v>62.7</v>
      </c>
      <c r="G5" s="116">
        <v>31.3</v>
      </c>
    </row>
    <row r="6" spans="1:9" s="94" customFormat="1" ht="14.25" thickBot="1" x14ac:dyDescent="0.3">
      <c r="A6" s="117" t="s">
        <v>46</v>
      </c>
      <c r="B6" s="118">
        <f>B7+B10</f>
        <v>331244</v>
      </c>
      <c r="C6" s="119">
        <f>B6/B$5 *100</f>
        <v>93.878580558492018</v>
      </c>
      <c r="D6" s="120">
        <v>52.3</v>
      </c>
      <c r="E6" s="121">
        <v>23.3</v>
      </c>
      <c r="F6" s="120">
        <v>64.2</v>
      </c>
      <c r="G6" s="122">
        <v>31.9</v>
      </c>
    </row>
    <row r="7" spans="1:9" s="94" customFormat="1" x14ac:dyDescent="0.25">
      <c r="A7" s="123" t="s">
        <v>47</v>
      </c>
      <c r="B7" s="124">
        <f>SUM(B8:B9)</f>
        <v>252158</v>
      </c>
      <c r="C7" s="125">
        <f>B7/B$6*100</f>
        <v>76.124548671070272</v>
      </c>
      <c r="D7" s="126">
        <v>54.5</v>
      </c>
      <c r="E7" s="127">
        <v>24.1</v>
      </c>
      <c r="F7" s="126">
        <v>66.5</v>
      </c>
      <c r="G7" s="128">
        <v>32.9</v>
      </c>
      <c r="I7" s="129"/>
    </row>
    <row r="8" spans="1:9" s="94" customFormat="1" x14ac:dyDescent="0.25">
      <c r="A8" s="130" t="s">
        <v>48</v>
      </c>
      <c r="B8" s="131">
        <v>224678</v>
      </c>
      <c r="C8" s="132">
        <f>B8/B$7*100</f>
        <v>89.102070923785874</v>
      </c>
      <c r="D8" s="133"/>
      <c r="E8" s="134"/>
      <c r="F8" s="133"/>
      <c r="G8" s="135"/>
    </row>
    <row r="9" spans="1:9" s="94" customFormat="1" x14ac:dyDescent="0.25">
      <c r="A9" s="130" t="s">
        <v>49</v>
      </c>
      <c r="B9" s="131">
        <v>27480</v>
      </c>
      <c r="C9" s="136">
        <f>B9/B$7*100</f>
        <v>10.897929076214121</v>
      </c>
      <c r="D9" s="133"/>
      <c r="E9" s="134"/>
      <c r="F9" s="133"/>
      <c r="G9" s="135"/>
    </row>
    <row r="10" spans="1:9" s="94" customFormat="1" ht="14.25" thickBot="1" x14ac:dyDescent="0.3">
      <c r="A10" s="137" t="s">
        <v>50</v>
      </c>
      <c r="B10" s="138">
        <v>79086</v>
      </c>
      <c r="C10" s="139">
        <f>B10/B$6*100</f>
        <v>23.875451328929731</v>
      </c>
      <c r="D10" s="140">
        <v>46.7</v>
      </c>
      <c r="E10" s="141">
        <v>21</v>
      </c>
      <c r="F10" s="140">
        <v>57.9</v>
      </c>
      <c r="G10" s="142">
        <v>28.9</v>
      </c>
    </row>
    <row r="11" spans="1:9" s="94" customFormat="1" ht="14.25" thickBot="1" x14ac:dyDescent="0.3">
      <c r="A11" s="117" t="s">
        <v>51</v>
      </c>
      <c r="B11" s="143">
        <f>SUM(B12:B14)</f>
        <v>21599</v>
      </c>
      <c r="C11" s="144">
        <f>B11/B$5*100</f>
        <v>6.1214194415079799</v>
      </c>
      <c r="D11" s="145">
        <v>38.5</v>
      </c>
      <c r="E11" s="146">
        <v>22.8</v>
      </c>
      <c r="F11" s="145">
        <v>43.4</v>
      </c>
      <c r="G11" s="147">
        <v>22.8</v>
      </c>
    </row>
    <row r="12" spans="1:9" s="94" customFormat="1" x14ac:dyDescent="0.25">
      <c r="A12" s="148" t="s">
        <v>52</v>
      </c>
      <c r="B12" s="149">
        <v>12971</v>
      </c>
      <c r="C12" s="132">
        <f>B12/B$11*100</f>
        <v>60.053706190101394</v>
      </c>
      <c r="D12" s="150"/>
      <c r="E12" s="151"/>
      <c r="F12" s="150"/>
      <c r="G12" s="152"/>
    </row>
    <row r="13" spans="1:9" s="94" customFormat="1" x14ac:dyDescent="0.25">
      <c r="A13" s="130" t="s">
        <v>53</v>
      </c>
      <c r="B13" s="131">
        <v>5846</v>
      </c>
      <c r="C13" s="153">
        <f>B13/B$11*100</f>
        <v>27.066067873512662</v>
      </c>
      <c r="D13" s="133"/>
      <c r="E13" s="134"/>
      <c r="F13" s="133"/>
      <c r="G13" s="135"/>
    </row>
    <row r="14" spans="1:9" s="94" customFormat="1" ht="14.25" thickBot="1" x14ac:dyDescent="0.3">
      <c r="A14" s="154" t="s">
        <v>54</v>
      </c>
      <c r="B14" s="155">
        <v>2782</v>
      </c>
      <c r="C14" s="156">
        <f>B14/B$11*100</f>
        <v>12.880225936385944</v>
      </c>
      <c r="D14" s="157"/>
      <c r="E14" s="158"/>
      <c r="F14" s="157"/>
      <c r="G14" s="159"/>
    </row>
    <row r="15" spans="1:9" s="94" customFormat="1" x14ac:dyDescent="0.25">
      <c r="A15" s="160" t="s">
        <v>55</v>
      </c>
      <c r="B15" s="161"/>
      <c r="C15" s="161"/>
      <c r="D15" s="161"/>
      <c r="E15" s="161"/>
      <c r="F15" s="161"/>
      <c r="G15" s="161"/>
    </row>
    <row r="16" spans="1:9" s="94" customFormat="1" x14ac:dyDescent="0.25">
      <c r="A16" s="160" t="s">
        <v>56</v>
      </c>
    </row>
    <row r="17" spans="1:4" s="94" customFormat="1" x14ac:dyDescent="0.25">
      <c r="A17" s="160" t="s">
        <v>57</v>
      </c>
      <c r="B17" s="162"/>
      <c r="C17" s="163"/>
      <c r="D17" s="163"/>
    </row>
    <row r="21" spans="1:4" x14ac:dyDescent="0.25">
      <c r="C21" s="162"/>
    </row>
  </sheetData>
  <pageMargins left="0.7" right="0.7" top="0.75" bottom="0.75" header="0.3" footer="0.3"/>
  <ignoredErrors>
    <ignoredError sqref="D4:G4" numberStoredAsText="1"/>
    <ignoredError sqref="B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0D681-027A-40BA-B130-966BEF2F4BE6}">
  <sheetPr>
    <tabColor rgb="FFF8AA9D"/>
    <pageSetUpPr fitToPage="1"/>
  </sheetPr>
  <dimension ref="A1:K18"/>
  <sheetViews>
    <sheetView zoomScaleNormal="100" workbookViewId="0"/>
  </sheetViews>
  <sheetFormatPr defaultColWidth="9.140625" defaultRowHeight="13.5" x14ac:dyDescent="0.25"/>
  <cols>
    <col min="1" max="1" width="31.7109375" style="162" customWidth="1"/>
    <col min="2" max="2" width="8.7109375" style="162" customWidth="1"/>
    <col min="3" max="3" width="8.7109375" style="163" customWidth="1"/>
    <col min="4" max="4" width="8.7109375" style="218" customWidth="1"/>
    <col min="5" max="5" width="8.7109375" style="163" customWidth="1"/>
    <col min="6" max="6" width="8.7109375" style="162" customWidth="1"/>
    <col min="7" max="7" width="8.7109375" style="163" customWidth="1"/>
    <col min="8" max="8" width="8.7109375" style="218" customWidth="1"/>
    <col min="9" max="11" width="8.7109375" style="162" customWidth="1"/>
    <col min="12" max="12" width="9.140625" style="162" customWidth="1"/>
    <col min="13" max="16384" width="9.140625" style="162"/>
  </cols>
  <sheetData>
    <row r="1" spans="1:11" ht="14.45" customHeight="1" thickBot="1" x14ac:dyDescent="0.3">
      <c r="A1" s="164" t="s">
        <v>58</v>
      </c>
      <c r="B1" s="165"/>
      <c r="C1" s="166"/>
      <c r="D1" s="167"/>
      <c r="E1" s="166"/>
      <c r="F1" s="165"/>
      <c r="G1" s="166"/>
      <c r="H1" s="167"/>
      <c r="I1" s="165"/>
      <c r="J1" s="168"/>
      <c r="K1" s="165"/>
    </row>
    <row r="2" spans="1:11" ht="14.45" customHeight="1" thickBot="1" x14ac:dyDescent="0.3">
      <c r="A2" s="169"/>
      <c r="B2" s="170" t="s">
        <v>47</v>
      </c>
      <c r="C2" s="171"/>
      <c r="D2" s="172"/>
      <c r="E2" s="173"/>
      <c r="F2" s="174" t="s">
        <v>50</v>
      </c>
      <c r="G2" s="175"/>
      <c r="H2" s="176" t="s">
        <v>59</v>
      </c>
      <c r="I2" s="177"/>
      <c r="J2" s="176" t="s">
        <v>60</v>
      </c>
      <c r="K2" s="178"/>
    </row>
    <row r="3" spans="1:11" ht="14.45" customHeight="1" thickBot="1" x14ac:dyDescent="0.3">
      <c r="A3" s="179"/>
      <c r="B3" s="180" t="s">
        <v>61</v>
      </c>
      <c r="C3" s="181"/>
      <c r="D3" s="180" t="s">
        <v>62</v>
      </c>
      <c r="E3" s="182"/>
      <c r="F3" s="183"/>
      <c r="G3" s="184"/>
      <c r="H3" s="185"/>
      <c r="I3" s="186"/>
      <c r="J3" s="187"/>
      <c r="K3" s="187"/>
    </row>
    <row r="4" spans="1:11" ht="14.45" customHeight="1" thickBot="1" x14ac:dyDescent="0.3">
      <c r="A4" s="101"/>
      <c r="B4" s="188" t="s">
        <v>8</v>
      </c>
      <c r="C4" s="189" t="s">
        <v>38</v>
      </c>
      <c r="D4" s="190" t="s">
        <v>8</v>
      </c>
      <c r="E4" s="191" t="s">
        <v>38</v>
      </c>
      <c r="F4" s="188" t="s">
        <v>8</v>
      </c>
      <c r="G4" s="191" t="s">
        <v>38</v>
      </c>
      <c r="H4" s="188" t="s">
        <v>8</v>
      </c>
      <c r="I4" s="192" t="s">
        <v>38</v>
      </c>
      <c r="J4" s="188" t="s">
        <v>8</v>
      </c>
      <c r="K4" s="193" t="s">
        <v>38</v>
      </c>
    </row>
    <row r="5" spans="1:11" ht="14.45" customHeight="1" thickBot="1" x14ac:dyDescent="0.3">
      <c r="A5" s="117" t="s">
        <v>63</v>
      </c>
      <c r="B5" s="194">
        <f>SUM(B6:B10)</f>
        <v>224678</v>
      </c>
      <c r="C5" s="195"/>
      <c r="D5" s="196">
        <f>SUM(D6:D10)</f>
        <v>27480</v>
      </c>
      <c r="E5" s="197"/>
      <c r="F5" s="194">
        <f>SUM(F6:F10)</f>
        <v>79086</v>
      </c>
      <c r="G5" s="197"/>
      <c r="H5" s="194">
        <f>SUM(H6:H10)</f>
        <v>21599</v>
      </c>
      <c r="I5" s="197"/>
      <c r="J5" s="194">
        <f>B5+D5+F5+H5</f>
        <v>352843</v>
      </c>
      <c r="K5" s="198"/>
    </row>
    <row r="6" spans="1:11" ht="14.45" customHeight="1" x14ac:dyDescent="0.25">
      <c r="A6" s="199" t="s">
        <v>64</v>
      </c>
      <c r="B6" s="200">
        <v>54619</v>
      </c>
      <c r="C6" s="201">
        <f>B6/B$5*100</f>
        <v>24.309901280944285</v>
      </c>
      <c r="D6" s="202">
        <v>12168</v>
      </c>
      <c r="E6" s="203">
        <f>D6/D$5*100</f>
        <v>44.279475982532752</v>
      </c>
      <c r="F6" s="200">
        <v>45355</v>
      </c>
      <c r="G6" s="203">
        <f>F6/F$5*100</f>
        <v>57.348961889588544</v>
      </c>
      <c r="H6" s="200">
        <v>5392</v>
      </c>
      <c r="I6" s="203">
        <f>H6/H$5*100</f>
        <v>24.9641187091995</v>
      </c>
      <c r="J6" s="200">
        <f t="shared" ref="J6:J10" si="0">B6+D6+F6+H6</f>
        <v>117534</v>
      </c>
      <c r="K6" s="204">
        <f>J6/J$5*100</f>
        <v>33.310565889078148</v>
      </c>
    </row>
    <row r="7" spans="1:11" ht="14.45" customHeight="1" x14ac:dyDescent="0.25">
      <c r="A7" s="205" t="s">
        <v>65</v>
      </c>
      <c r="B7" s="206">
        <v>26825</v>
      </c>
      <c r="C7" s="207">
        <f>B7/B$5*100</f>
        <v>11.939308699561149</v>
      </c>
      <c r="D7" s="208">
        <v>7488</v>
      </c>
      <c r="E7" s="209">
        <f>D7/D$5*100</f>
        <v>27.248908296943231</v>
      </c>
      <c r="F7" s="206">
        <v>17336</v>
      </c>
      <c r="G7" s="209">
        <f>F7/F$5*100</f>
        <v>21.920441038869079</v>
      </c>
      <c r="H7" s="206">
        <v>3696</v>
      </c>
      <c r="I7" s="209">
        <f>H7/H$5*100</f>
        <v>17.111903328857817</v>
      </c>
      <c r="J7" s="206">
        <f t="shared" si="0"/>
        <v>55345</v>
      </c>
      <c r="K7" s="210">
        <f>J7/J$5*100</f>
        <v>15.685446501701891</v>
      </c>
    </row>
    <row r="8" spans="1:11" ht="14.45" customHeight="1" x14ac:dyDescent="0.25">
      <c r="A8" s="205" t="s">
        <v>66</v>
      </c>
      <c r="B8" s="206">
        <v>38878</v>
      </c>
      <c r="C8" s="207">
        <f>B8/B$5*100</f>
        <v>17.303874878715316</v>
      </c>
      <c r="D8" s="208">
        <v>1691</v>
      </c>
      <c r="E8" s="209">
        <f>D8/D$5*100</f>
        <v>6.1535662299854437</v>
      </c>
      <c r="F8" s="206">
        <v>5413</v>
      </c>
      <c r="G8" s="209">
        <f>F8/F$5*100</f>
        <v>6.8444478163012414</v>
      </c>
      <c r="H8" s="206">
        <v>4754</v>
      </c>
      <c r="I8" s="209">
        <f>H8/H$5*100</f>
        <v>22.010278253622854</v>
      </c>
      <c r="J8" s="206">
        <f t="shared" si="0"/>
        <v>50736</v>
      </c>
      <c r="K8" s="210">
        <f>J8/J$5*100</f>
        <v>14.379199814081616</v>
      </c>
    </row>
    <row r="9" spans="1:11" s="211" customFormat="1" ht="14.45" customHeight="1" x14ac:dyDescent="0.25">
      <c r="A9" s="205" t="s">
        <v>67</v>
      </c>
      <c r="B9" s="206">
        <v>103392</v>
      </c>
      <c r="C9" s="207">
        <f>B9/B$5*100</f>
        <v>46.017856665984205</v>
      </c>
      <c r="D9" s="208">
        <v>6109</v>
      </c>
      <c r="E9" s="209">
        <f>D9/D$5*100</f>
        <v>22.230713245997087</v>
      </c>
      <c r="F9" s="206">
        <v>10944</v>
      </c>
      <c r="G9" s="209">
        <f>F9/F$5*100</f>
        <v>13.838100295880434</v>
      </c>
      <c r="H9" s="206">
        <v>7649</v>
      </c>
      <c r="I9" s="209">
        <f>H9/H$5*100</f>
        <v>35.413676559099962</v>
      </c>
      <c r="J9" s="206">
        <f t="shared" si="0"/>
        <v>128094</v>
      </c>
      <c r="K9" s="210">
        <f>J9/J$5*100</f>
        <v>36.303398395320293</v>
      </c>
    </row>
    <row r="10" spans="1:11" s="211" customFormat="1" ht="14.45" customHeight="1" thickBot="1" x14ac:dyDescent="0.3">
      <c r="A10" s="212" t="s">
        <v>68</v>
      </c>
      <c r="B10" s="213">
        <v>964</v>
      </c>
      <c r="C10" s="214">
        <f>B10/B$5*100</f>
        <v>0.42905847479504006</v>
      </c>
      <c r="D10" s="215">
        <v>24</v>
      </c>
      <c r="E10" s="216">
        <f>D10/D$5*100</f>
        <v>8.7336244541484712E-2</v>
      </c>
      <c r="F10" s="213">
        <v>38</v>
      </c>
      <c r="G10" s="216">
        <f>F10/F$5*100</f>
        <v>4.8048959360695948E-2</v>
      </c>
      <c r="H10" s="213">
        <v>108</v>
      </c>
      <c r="I10" s="216">
        <f>H10/H$5*100</f>
        <v>0.50002314921987134</v>
      </c>
      <c r="J10" s="213">
        <f t="shared" si="0"/>
        <v>1134</v>
      </c>
      <c r="K10" s="217">
        <f>J10/J$5*100</f>
        <v>0.32138939981804937</v>
      </c>
    </row>
    <row r="11" spans="1:11" s="211" customFormat="1" ht="14.45" customHeight="1" x14ac:dyDescent="0.25">
      <c r="A11" s="162" t="s">
        <v>69</v>
      </c>
      <c r="B11" s="162"/>
      <c r="C11" s="163"/>
      <c r="D11" s="162"/>
      <c r="E11" s="162"/>
      <c r="F11" s="162"/>
      <c r="G11" s="162"/>
      <c r="H11" s="218"/>
      <c r="I11" s="163"/>
      <c r="J11" s="162"/>
      <c r="K11" s="162"/>
    </row>
    <row r="12" spans="1:11" s="211" customFormat="1" ht="14.45" customHeight="1" x14ac:dyDescent="0.25">
      <c r="A12" s="162" t="s">
        <v>70</v>
      </c>
      <c r="B12" s="162"/>
      <c r="C12" s="163"/>
      <c r="D12" s="218"/>
      <c r="E12" s="163"/>
      <c r="F12" s="162"/>
      <c r="G12" s="163"/>
      <c r="H12" s="218"/>
      <c r="I12" s="162"/>
      <c r="J12" s="162"/>
      <c r="K12" s="162"/>
    </row>
    <row r="13" spans="1:11" s="211" customFormat="1" ht="14.45" customHeight="1" x14ac:dyDescent="0.25">
      <c r="A13" s="162" t="s">
        <v>71</v>
      </c>
      <c r="B13" s="162"/>
      <c r="C13" s="163"/>
      <c r="D13" s="218"/>
      <c r="E13" s="163"/>
      <c r="F13" s="162"/>
      <c r="G13" s="163"/>
      <c r="H13" s="218"/>
      <c r="I13" s="162"/>
      <c r="J13" s="162"/>
      <c r="K13" s="162"/>
    </row>
    <row r="14" spans="1:11" s="211" customFormat="1" ht="14.45" customHeight="1" x14ac:dyDescent="0.25">
      <c r="A14" s="162" t="s">
        <v>72</v>
      </c>
      <c r="B14" s="162"/>
      <c r="C14" s="163"/>
      <c r="D14" s="162"/>
      <c r="E14" s="162"/>
      <c r="F14" s="162"/>
      <c r="G14" s="162"/>
      <c r="H14" s="162"/>
      <c r="I14" s="162"/>
      <c r="J14" s="162"/>
      <c r="K14" s="162"/>
    </row>
    <row r="15" spans="1:11" s="211" customFormat="1" ht="14.45" customHeight="1" x14ac:dyDescent="0.25">
      <c r="A15" s="162" t="s">
        <v>73</v>
      </c>
      <c r="B15" s="162"/>
      <c r="C15" s="163"/>
      <c r="D15" s="162"/>
      <c r="E15" s="162"/>
      <c r="F15" s="162"/>
      <c r="G15" s="162"/>
      <c r="H15" s="162"/>
      <c r="I15" s="162"/>
      <c r="J15" s="162"/>
      <c r="K15" s="162"/>
    </row>
    <row r="16" spans="1:11" s="211" customFormat="1" ht="14.45" customHeight="1" x14ac:dyDescent="0.25">
      <c r="A16" s="162" t="s">
        <v>74</v>
      </c>
      <c r="B16" s="162"/>
      <c r="C16" s="163"/>
      <c r="D16" s="162"/>
      <c r="E16" s="162"/>
      <c r="F16" s="162"/>
      <c r="G16" s="162"/>
      <c r="H16" s="162"/>
      <c r="I16" s="162"/>
      <c r="J16" s="162"/>
      <c r="K16" s="162"/>
    </row>
    <row r="17" spans="1:11" s="211" customFormat="1" ht="14.45" customHeight="1" x14ac:dyDescent="0.25">
      <c r="C17" s="219"/>
      <c r="D17" s="219"/>
      <c r="E17" s="219"/>
      <c r="F17" s="219"/>
      <c r="G17" s="219"/>
      <c r="H17" s="219"/>
      <c r="I17" s="219"/>
      <c r="J17" s="219"/>
      <c r="K17" s="219"/>
    </row>
    <row r="18" spans="1:11" s="211" customFormat="1" x14ac:dyDescent="0.25">
      <c r="A18" s="162"/>
      <c r="B18" s="218"/>
      <c r="C18" s="218"/>
      <c r="D18" s="218"/>
      <c r="E18" s="218"/>
      <c r="F18" s="218"/>
      <c r="G18" s="218"/>
      <c r="H18" s="218"/>
      <c r="I18" s="218"/>
      <c r="J18" s="218"/>
      <c r="K18" s="162"/>
    </row>
  </sheetData>
  <pageMargins left="0.7" right="0.7" top="0.75" bottom="0.75" header="0.3" footer="0.3"/>
  <pageSetup paperSize="9" fitToHeight="0" orientation="landscape" r:id="rId1"/>
  <ignoredErrors>
    <ignoredError sqref="J6:J1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EFE6A-8699-4920-B518-1245FF084386}">
  <sheetPr>
    <tabColor rgb="FFF8AA9D"/>
    <pageSetUpPr fitToPage="1"/>
  </sheetPr>
  <dimension ref="A1:L27"/>
  <sheetViews>
    <sheetView zoomScaleNormal="100" workbookViewId="0"/>
  </sheetViews>
  <sheetFormatPr defaultColWidth="9.140625" defaultRowHeight="13.5" x14ac:dyDescent="0.25"/>
  <cols>
    <col min="1" max="1" width="22.140625" style="162" customWidth="1"/>
    <col min="2" max="2" width="8.7109375" style="162" customWidth="1"/>
    <col min="3" max="3" width="8.7109375" style="163" customWidth="1"/>
    <col min="4" max="4" width="8.7109375" style="218" customWidth="1"/>
    <col min="5" max="5" width="8.7109375" style="163" customWidth="1"/>
    <col min="6" max="6" width="8.7109375" style="162" customWidth="1"/>
    <col min="7" max="7" width="8.7109375" style="163" customWidth="1"/>
    <col min="8" max="8" width="8.7109375" style="218" customWidth="1"/>
    <col min="9" max="11" width="8.7109375" style="162" customWidth="1"/>
    <col min="12" max="16384" width="9.140625" style="162"/>
  </cols>
  <sheetData>
    <row r="1" spans="1:11" ht="14.45" customHeight="1" thickBot="1" x14ac:dyDescent="0.3">
      <c r="A1" s="164" t="s">
        <v>75</v>
      </c>
      <c r="B1" s="165"/>
      <c r="C1" s="220"/>
      <c r="D1" s="165"/>
      <c r="E1" s="165"/>
      <c r="F1" s="165"/>
      <c r="G1" s="165"/>
      <c r="H1" s="165"/>
      <c r="I1" s="165"/>
      <c r="J1" s="165"/>
      <c r="K1" s="165"/>
    </row>
    <row r="2" spans="1:11" ht="14.45" customHeight="1" thickBot="1" x14ac:dyDescent="0.3">
      <c r="A2" s="169"/>
      <c r="B2" s="170" t="s">
        <v>47</v>
      </c>
      <c r="C2" s="171"/>
      <c r="D2" s="172"/>
      <c r="E2" s="173"/>
      <c r="F2" s="174" t="s">
        <v>50</v>
      </c>
      <c r="G2" s="175"/>
      <c r="H2" s="176" t="s">
        <v>59</v>
      </c>
      <c r="I2" s="177"/>
      <c r="J2" s="176" t="s">
        <v>60</v>
      </c>
      <c r="K2" s="178"/>
    </row>
    <row r="3" spans="1:11" ht="14.45" customHeight="1" thickBot="1" x14ac:dyDescent="0.3">
      <c r="A3" s="179"/>
      <c r="B3" s="180" t="s">
        <v>61</v>
      </c>
      <c r="C3" s="181"/>
      <c r="D3" s="180" t="s">
        <v>62</v>
      </c>
      <c r="E3" s="182"/>
      <c r="F3" s="183"/>
      <c r="G3" s="184"/>
      <c r="H3" s="185"/>
      <c r="I3" s="186"/>
      <c r="J3" s="187"/>
      <c r="K3" s="187"/>
    </row>
    <row r="4" spans="1:11" ht="14.45" customHeight="1" thickBot="1" x14ac:dyDescent="0.3">
      <c r="A4" s="101"/>
      <c r="B4" s="188" t="s">
        <v>8</v>
      </c>
      <c r="C4" s="189" t="s">
        <v>38</v>
      </c>
      <c r="D4" s="190" t="s">
        <v>8</v>
      </c>
      <c r="E4" s="191" t="s">
        <v>38</v>
      </c>
      <c r="F4" s="188" t="s">
        <v>8</v>
      </c>
      <c r="G4" s="191" t="s">
        <v>38</v>
      </c>
      <c r="H4" s="188" t="s">
        <v>8</v>
      </c>
      <c r="I4" s="192" t="s">
        <v>38</v>
      </c>
      <c r="J4" s="188" t="s">
        <v>8</v>
      </c>
      <c r="K4" s="193" t="s">
        <v>38</v>
      </c>
    </row>
    <row r="5" spans="1:11" ht="14.45" customHeight="1" thickBot="1" x14ac:dyDescent="0.3">
      <c r="A5" s="111" t="s">
        <v>76</v>
      </c>
      <c r="B5" s="221">
        <f>SUM(B6:B7)</f>
        <v>224678</v>
      </c>
      <c r="C5" s="222"/>
      <c r="D5" s="221">
        <f>SUM(D6:D7)</f>
        <v>27480</v>
      </c>
      <c r="E5" s="223"/>
      <c r="F5" s="221">
        <f>SUM(F6:F7)</f>
        <v>79086</v>
      </c>
      <c r="G5" s="223"/>
      <c r="H5" s="221">
        <f>SUM(H6:H7)</f>
        <v>21599</v>
      </c>
      <c r="I5" s="224"/>
      <c r="J5" s="221">
        <f>B5+D5+F5+H5</f>
        <v>352843</v>
      </c>
      <c r="K5" s="225"/>
    </row>
    <row r="6" spans="1:11" ht="14.45" customHeight="1" x14ac:dyDescent="0.25">
      <c r="A6" s="226" t="s">
        <v>77</v>
      </c>
      <c r="B6" s="200">
        <v>103276</v>
      </c>
      <c r="C6" s="227">
        <f>B6/B$5*100</f>
        <v>45.966227222959077</v>
      </c>
      <c r="D6" s="200">
        <v>7691</v>
      </c>
      <c r="E6" s="227">
        <f>D6/D$5*100</f>
        <v>27.987627365356619</v>
      </c>
      <c r="F6" s="200">
        <v>20392</v>
      </c>
      <c r="G6" s="227">
        <f>F6/F$5*100</f>
        <v>25.784588928508207</v>
      </c>
      <c r="H6" s="200">
        <f>H9</f>
        <v>8528</v>
      </c>
      <c r="I6" s="227">
        <f>H6/H$5*100</f>
        <v>39.483309412472799</v>
      </c>
      <c r="J6" s="228">
        <f>B6+D6+F6+H6</f>
        <v>139887</v>
      </c>
      <c r="K6" s="229">
        <f>J6/J$5*100</f>
        <v>39.645678106126518</v>
      </c>
    </row>
    <row r="7" spans="1:11" ht="14.45" customHeight="1" thickBot="1" x14ac:dyDescent="0.3">
      <c r="A7" s="230" t="s">
        <v>78</v>
      </c>
      <c r="B7" s="213">
        <v>121402</v>
      </c>
      <c r="C7" s="231">
        <f>B7/B$5*100</f>
        <v>54.033772777040923</v>
      </c>
      <c r="D7" s="213">
        <v>19789</v>
      </c>
      <c r="E7" s="231">
        <f>D7/D$5*100</f>
        <v>72.01237263464337</v>
      </c>
      <c r="F7" s="213">
        <v>58694</v>
      </c>
      <c r="G7" s="232">
        <f>F7/F$5*100</f>
        <v>74.2154110714918</v>
      </c>
      <c r="H7" s="213">
        <f>H18</f>
        <v>13071</v>
      </c>
      <c r="I7" s="232">
        <f>H7/H$5*100</f>
        <v>60.516690587527201</v>
      </c>
      <c r="J7" s="233">
        <f>B7+D7+F7+H7</f>
        <v>212956</v>
      </c>
      <c r="K7" s="234">
        <f>J7/J$5*100</f>
        <v>60.354321893873475</v>
      </c>
    </row>
    <row r="8" spans="1:11" ht="14.45" customHeight="1" thickBot="1" x14ac:dyDescent="0.3">
      <c r="A8" s="235" t="s">
        <v>79</v>
      </c>
      <c r="B8" s="236"/>
      <c r="C8" s="237"/>
      <c r="D8" s="236"/>
      <c r="E8" s="237"/>
      <c r="F8" s="238"/>
      <c r="G8" s="237"/>
      <c r="H8" s="236"/>
      <c r="I8" s="239"/>
      <c r="J8" s="236"/>
      <c r="K8" s="239"/>
    </row>
    <row r="9" spans="1:11" ht="14.45" customHeight="1" thickBot="1" x14ac:dyDescent="0.3">
      <c r="A9" s="117" t="s">
        <v>77</v>
      </c>
      <c r="B9" s="240">
        <f>SUM(B12:B17)</f>
        <v>103276</v>
      </c>
      <c r="C9" s="241"/>
      <c r="D9" s="240">
        <f>SUM(D12:D17)</f>
        <v>7691</v>
      </c>
      <c r="E9" s="241"/>
      <c r="F9" s="240">
        <f>SUM(F12:F17)</f>
        <v>20392</v>
      </c>
      <c r="G9" s="241"/>
      <c r="H9" s="240">
        <f>SUM(H12:H17)</f>
        <v>8528</v>
      </c>
      <c r="I9" s="241"/>
      <c r="J9" s="240">
        <f>B9+D9+F9+H9</f>
        <v>139887</v>
      </c>
      <c r="K9" s="242"/>
    </row>
    <row r="10" spans="1:11" ht="14.45" customHeight="1" x14ac:dyDescent="0.25">
      <c r="A10" s="226" t="s">
        <v>80</v>
      </c>
      <c r="B10" s="243">
        <v>64</v>
      </c>
      <c r="C10" s="244"/>
      <c r="D10" s="243">
        <v>70</v>
      </c>
      <c r="E10" s="244"/>
      <c r="F10" s="243">
        <v>82</v>
      </c>
      <c r="G10" s="244"/>
      <c r="H10" s="243">
        <v>69</v>
      </c>
      <c r="I10" s="244"/>
      <c r="J10" s="243">
        <v>68</v>
      </c>
      <c r="K10" s="245"/>
    </row>
    <row r="11" spans="1:11" ht="14.45" customHeight="1" x14ac:dyDescent="0.25">
      <c r="A11" s="246" t="s">
        <v>81</v>
      </c>
      <c r="B11" s="247">
        <v>11.983866271779499</v>
      </c>
      <c r="C11" s="248"/>
      <c r="D11" s="247">
        <v>12.66288880930105</v>
      </c>
      <c r="E11" s="248"/>
      <c r="F11" s="247">
        <v>9.2499729590415569</v>
      </c>
      <c r="G11" s="248"/>
      <c r="H11" s="247">
        <v>12.280461367422189</v>
      </c>
      <c r="I11" s="248"/>
      <c r="J11" s="247">
        <v>13.18120235308581</v>
      </c>
      <c r="K11" s="249"/>
    </row>
    <row r="12" spans="1:11" ht="14.45" customHeight="1" x14ac:dyDescent="0.25">
      <c r="A12" s="250" t="s">
        <v>82</v>
      </c>
      <c r="B12" s="251">
        <v>5993</v>
      </c>
      <c r="C12" s="252">
        <f t="shared" ref="C12:C17" si="0">B12/B$9*100</f>
        <v>5.8028970912893607</v>
      </c>
      <c r="D12" s="206">
        <v>230</v>
      </c>
      <c r="E12" s="252">
        <f t="shared" ref="E12:E17" si="1">D12/D$9*100</f>
        <v>2.9905083864256921</v>
      </c>
      <c r="F12" s="206">
        <v>129</v>
      </c>
      <c r="G12" s="252">
        <f t="shared" ref="G12:G17" si="2">F12/F$9*100</f>
        <v>0.63260102000784624</v>
      </c>
      <c r="H12" s="206">
        <v>336</v>
      </c>
      <c r="I12" s="252">
        <f t="shared" ref="I12:I17" si="3">H12/H$9*100</f>
        <v>3.9399624765478425</v>
      </c>
      <c r="J12" s="253">
        <f>B12+D12+F12+H12</f>
        <v>6688</v>
      </c>
      <c r="K12" s="254">
        <f>J12/J$9*100</f>
        <v>4.7810018086026576</v>
      </c>
    </row>
    <row r="13" spans="1:11" ht="14.45" customHeight="1" x14ac:dyDescent="0.25">
      <c r="A13" s="250" t="s">
        <v>83</v>
      </c>
      <c r="B13" s="251">
        <v>14092</v>
      </c>
      <c r="C13" s="252">
        <f t="shared" si="0"/>
        <v>13.644990123552422</v>
      </c>
      <c r="D13" s="206">
        <v>660</v>
      </c>
      <c r="E13" s="252">
        <f t="shared" si="1"/>
        <v>8.5814588480041607</v>
      </c>
      <c r="F13" s="206">
        <v>233</v>
      </c>
      <c r="G13" s="252">
        <f t="shared" si="2"/>
        <v>1.142604943114947</v>
      </c>
      <c r="H13" s="206">
        <v>794</v>
      </c>
      <c r="I13" s="252">
        <f t="shared" si="3"/>
        <v>9.3105065666041273</v>
      </c>
      <c r="J13" s="253">
        <f t="shared" ref="J13:J17" si="4">B13+D13+F13+H13</f>
        <v>15779</v>
      </c>
      <c r="K13" s="254">
        <f t="shared" ref="K13:K17" si="5">J13/J$9*100</f>
        <v>11.279818710816587</v>
      </c>
    </row>
    <row r="14" spans="1:11" ht="14.45" customHeight="1" x14ac:dyDescent="0.25">
      <c r="A14" s="250" t="s">
        <v>84</v>
      </c>
      <c r="B14" s="251">
        <v>25035</v>
      </c>
      <c r="C14" s="252">
        <f t="shared" si="0"/>
        <v>24.240869127386809</v>
      </c>
      <c r="D14" s="206">
        <v>1229</v>
      </c>
      <c r="E14" s="252">
        <f t="shared" si="1"/>
        <v>15.979716551813809</v>
      </c>
      <c r="F14" s="206">
        <v>552</v>
      </c>
      <c r="G14" s="252">
        <f t="shared" si="2"/>
        <v>2.7069438995684583</v>
      </c>
      <c r="H14" s="206">
        <v>1532</v>
      </c>
      <c r="I14" s="252">
        <f t="shared" si="3"/>
        <v>17.964352720450279</v>
      </c>
      <c r="J14" s="253">
        <f t="shared" si="4"/>
        <v>28348</v>
      </c>
      <c r="K14" s="254">
        <f t="shared" si="5"/>
        <v>20.264928120554448</v>
      </c>
    </row>
    <row r="15" spans="1:11" ht="14.45" customHeight="1" x14ac:dyDescent="0.25">
      <c r="A15" s="250" t="s">
        <v>85</v>
      </c>
      <c r="B15" s="251">
        <v>34284</v>
      </c>
      <c r="C15" s="252">
        <f t="shared" si="0"/>
        <v>33.196483210039119</v>
      </c>
      <c r="D15" s="206">
        <v>2257</v>
      </c>
      <c r="E15" s="252">
        <f t="shared" si="1"/>
        <v>29.345988818099077</v>
      </c>
      <c r="F15" s="206">
        <v>2001</v>
      </c>
      <c r="G15" s="252">
        <f t="shared" si="2"/>
        <v>9.8126716359356614</v>
      </c>
      <c r="H15" s="206">
        <v>2592</v>
      </c>
      <c r="I15" s="252">
        <f t="shared" si="3"/>
        <v>30.393996247654787</v>
      </c>
      <c r="J15" s="253">
        <f t="shared" si="4"/>
        <v>41134</v>
      </c>
      <c r="K15" s="254">
        <f t="shared" si="5"/>
        <v>29.40516273849607</v>
      </c>
    </row>
    <row r="16" spans="1:11" ht="14.45" customHeight="1" x14ac:dyDescent="0.25">
      <c r="A16" s="250" t="s">
        <v>86</v>
      </c>
      <c r="B16" s="251">
        <v>21711</v>
      </c>
      <c r="C16" s="252">
        <f t="shared" si="0"/>
        <v>21.022309152174756</v>
      </c>
      <c r="D16" s="206">
        <v>2287</v>
      </c>
      <c r="E16" s="252">
        <f t="shared" si="1"/>
        <v>29.736055129371991</v>
      </c>
      <c r="F16" s="206">
        <v>8104</v>
      </c>
      <c r="G16" s="252">
        <f t="shared" si="2"/>
        <v>39.741074931345629</v>
      </c>
      <c r="H16" s="206">
        <v>2665</v>
      </c>
      <c r="I16" s="252">
        <f t="shared" si="3"/>
        <v>31.25</v>
      </c>
      <c r="J16" s="253">
        <f t="shared" si="4"/>
        <v>34767</v>
      </c>
      <c r="K16" s="254">
        <f t="shared" si="5"/>
        <v>24.853631860001286</v>
      </c>
    </row>
    <row r="17" spans="1:12" ht="14.45" customHeight="1" thickBot="1" x14ac:dyDescent="0.3">
      <c r="A17" s="255" t="s">
        <v>87</v>
      </c>
      <c r="B17" s="256">
        <v>2161</v>
      </c>
      <c r="C17" s="257">
        <f t="shared" si="0"/>
        <v>2.092451295557535</v>
      </c>
      <c r="D17" s="258">
        <v>1028</v>
      </c>
      <c r="E17" s="257">
        <f t="shared" si="1"/>
        <v>13.366272266285268</v>
      </c>
      <c r="F17" s="258">
        <v>9373</v>
      </c>
      <c r="G17" s="257">
        <f t="shared" si="2"/>
        <v>45.964103570027461</v>
      </c>
      <c r="H17" s="258">
        <v>609</v>
      </c>
      <c r="I17" s="257">
        <f t="shared" si="3"/>
        <v>7.1411819887429644</v>
      </c>
      <c r="J17" s="259">
        <f t="shared" si="4"/>
        <v>13171</v>
      </c>
      <c r="K17" s="260">
        <f t="shared" si="5"/>
        <v>9.4154567615289473</v>
      </c>
      <c r="L17" s="218"/>
    </row>
    <row r="18" spans="1:12" ht="14.45" customHeight="1" thickBot="1" x14ac:dyDescent="0.3">
      <c r="A18" s="117" t="s">
        <v>78</v>
      </c>
      <c r="B18" s="240">
        <f>SUM(B21:B26)</f>
        <v>121402</v>
      </c>
      <c r="C18" s="241"/>
      <c r="D18" s="240">
        <f>SUM(D21:D26)</f>
        <v>19789</v>
      </c>
      <c r="E18" s="241"/>
      <c r="F18" s="240">
        <f>SUM(F21:F26)</f>
        <v>58694</v>
      </c>
      <c r="G18" s="261"/>
      <c r="H18" s="240">
        <f>SUM(H21:H26)</f>
        <v>13071</v>
      </c>
      <c r="I18" s="262"/>
      <c r="J18" s="240">
        <f>B18+D18+F18+H18</f>
        <v>212956</v>
      </c>
      <c r="K18" s="263"/>
    </row>
    <row r="19" spans="1:12" ht="14.45" customHeight="1" x14ac:dyDescent="0.25">
      <c r="A19" s="226" t="s">
        <v>80</v>
      </c>
      <c r="B19" s="243">
        <v>69</v>
      </c>
      <c r="C19" s="244"/>
      <c r="D19" s="243">
        <v>73</v>
      </c>
      <c r="E19" s="244"/>
      <c r="F19" s="243">
        <v>83</v>
      </c>
      <c r="G19" s="244"/>
      <c r="H19" s="243">
        <v>72</v>
      </c>
      <c r="I19" s="244"/>
      <c r="J19" s="243">
        <v>73</v>
      </c>
      <c r="K19" s="245"/>
    </row>
    <row r="20" spans="1:12" ht="14.45" customHeight="1" x14ac:dyDescent="0.25">
      <c r="A20" s="246" t="s">
        <v>81</v>
      </c>
      <c r="B20" s="247">
        <v>10.979902314636719</v>
      </c>
      <c r="C20" s="248"/>
      <c r="D20" s="247">
        <v>10.09257878082609</v>
      </c>
      <c r="E20" s="248"/>
      <c r="F20" s="247">
        <v>7.4035194366912442</v>
      </c>
      <c r="G20" s="248"/>
      <c r="H20" s="247">
        <v>11.01050294310865</v>
      </c>
      <c r="I20" s="248"/>
      <c r="J20" s="247">
        <v>11.82608228088905</v>
      </c>
      <c r="K20" s="249"/>
    </row>
    <row r="21" spans="1:12" s="264" customFormat="1" ht="14.45" customHeight="1" x14ac:dyDescent="0.25">
      <c r="A21" s="250" t="s">
        <v>82</v>
      </c>
      <c r="B21" s="206">
        <v>3210</v>
      </c>
      <c r="C21" s="252">
        <f t="shared" ref="C21:C26" si="6">B21/B$18*100</f>
        <v>2.6441080048104646</v>
      </c>
      <c r="D21" s="206">
        <v>117</v>
      </c>
      <c r="E21" s="252">
        <f t="shared" ref="E21:E26" si="7">D21/D$18*100</f>
        <v>0.59123755621810092</v>
      </c>
      <c r="F21" s="206">
        <v>91</v>
      </c>
      <c r="G21" s="252">
        <f t="shared" ref="G21:G26" si="8">F21/F$18*100</f>
        <v>0.15504140116536613</v>
      </c>
      <c r="H21" s="206">
        <v>220</v>
      </c>
      <c r="I21" s="252">
        <f t="shared" ref="I21:I26" si="9">H21/H$18*100</f>
        <v>1.6831152933975979</v>
      </c>
      <c r="J21" s="253">
        <f t="shared" ref="J21:J26" si="10">B21+D21+F21+H21</f>
        <v>3638</v>
      </c>
      <c r="K21" s="254">
        <f t="shared" ref="K21:K26" si="11">J21/J$18*100</f>
        <v>1.7083341159676178</v>
      </c>
    </row>
    <row r="22" spans="1:12" s="264" customFormat="1" ht="14.45" customHeight="1" x14ac:dyDescent="0.25">
      <c r="A22" s="250" t="s">
        <v>83</v>
      </c>
      <c r="B22" s="206">
        <v>9116</v>
      </c>
      <c r="C22" s="252">
        <f t="shared" si="6"/>
        <v>7.5089372497981905</v>
      </c>
      <c r="D22" s="206">
        <v>624</v>
      </c>
      <c r="E22" s="252">
        <f t="shared" si="7"/>
        <v>3.1532669664965387</v>
      </c>
      <c r="F22" s="206">
        <v>207</v>
      </c>
      <c r="G22" s="252">
        <f t="shared" si="8"/>
        <v>0.35267659385967898</v>
      </c>
      <c r="H22" s="206">
        <v>674</v>
      </c>
      <c r="I22" s="252">
        <f t="shared" si="9"/>
        <v>5.1564532170453674</v>
      </c>
      <c r="J22" s="253">
        <f t="shared" si="10"/>
        <v>10621</v>
      </c>
      <c r="K22" s="254">
        <f t="shared" si="11"/>
        <v>4.9874152407070005</v>
      </c>
    </row>
    <row r="23" spans="1:12" ht="14.45" customHeight="1" x14ac:dyDescent="0.25">
      <c r="A23" s="250" t="s">
        <v>84</v>
      </c>
      <c r="B23" s="206">
        <v>22579</v>
      </c>
      <c r="C23" s="252">
        <f t="shared" si="6"/>
        <v>18.598540386484572</v>
      </c>
      <c r="D23" s="206">
        <v>2557</v>
      </c>
      <c r="E23" s="252">
        <f t="shared" si="7"/>
        <v>12.921319925210975</v>
      </c>
      <c r="F23" s="206">
        <v>663</v>
      </c>
      <c r="G23" s="252">
        <f t="shared" si="8"/>
        <v>1.1295873513476675</v>
      </c>
      <c r="H23" s="206">
        <v>1757</v>
      </c>
      <c r="I23" s="252">
        <f t="shared" si="9"/>
        <v>13.441970774998088</v>
      </c>
      <c r="J23" s="253">
        <f t="shared" si="10"/>
        <v>27556</v>
      </c>
      <c r="K23" s="254">
        <f t="shared" si="11"/>
        <v>12.939762204399031</v>
      </c>
    </row>
    <row r="24" spans="1:12" ht="14.45" customHeight="1" x14ac:dyDescent="0.25">
      <c r="A24" s="250" t="s">
        <v>85</v>
      </c>
      <c r="B24" s="206">
        <v>42790</v>
      </c>
      <c r="C24" s="252">
        <f t="shared" si="6"/>
        <v>35.246536300884664</v>
      </c>
      <c r="D24" s="206">
        <v>6674</v>
      </c>
      <c r="E24" s="252">
        <f t="shared" si="7"/>
        <v>33.725807266663296</v>
      </c>
      <c r="F24" s="206">
        <v>4178</v>
      </c>
      <c r="G24" s="252">
        <f t="shared" si="8"/>
        <v>7.1182744403175793</v>
      </c>
      <c r="H24" s="206">
        <v>3869</v>
      </c>
      <c r="I24" s="252">
        <f t="shared" si="9"/>
        <v>29.599877591615027</v>
      </c>
      <c r="J24" s="253">
        <f t="shared" si="10"/>
        <v>57511</v>
      </c>
      <c r="K24" s="254">
        <f t="shared" si="11"/>
        <v>27.00604819774977</v>
      </c>
    </row>
    <row r="25" spans="1:12" ht="14.45" customHeight="1" x14ac:dyDescent="0.25">
      <c r="A25" s="250" t="s">
        <v>86</v>
      </c>
      <c r="B25" s="206">
        <v>38338</v>
      </c>
      <c r="C25" s="252">
        <f t="shared" si="6"/>
        <v>31.579380899820432</v>
      </c>
      <c r="D25" s="206">
        <v>6963</v>
      </c>
      <c r="E25" s="252">
        <f t="shared" si="7"/>
        <v>35.186214563646473</v>
      </c>
      <c r="F25" s="206">
        <v>24348</v>
      </c>
      <c r="G25" s="252">
        <f t="shared" si="8"/>
        <v>41.482945445871813</v>
      </c>
      <c r="H25" s="206">
        <v>5062</v>
      </c>
      <c r="I25" s="252">
        <f t="shared" si="9"/>
        <v>38.726952796266545</v>
      </c>
      <c r="J25" s="253">
        <f t="shared" si="10"/>
        <v>74711</v>
      </c>
      <c r="K25" s="254">
        <f t="shared" si="11"/>
        <v>35.082834012659895</v>
      </c>
    </row>
    <row r="26" spans="1:12" ht="14.45" customHeight="1" thickBot="1" x14ac:dyDescent="0.3">
      <c r="A26" s="265" t="s">
        <v>87</v>
      </c>
      <c r="B26" s="213">
        <v>5369</v>
      </c>
      <c r="C26" s="266">
        <f t="shared" si="6"/>
        <v>4.4224971582016774</v>
      </c>
      <c r="D26" s="213">
        <v>2854</v>
      </c>
      <c r="E26" s="266">
        <f t="shared" si="7"/>
        <v>14.422153721764616</v>
      </c>
      <c r="F26" s="213">
        <v>29207</v>
      </c>
      <c r="G26" s="266">
        <f t="shared" si="8"/>
        <v>49.761474767437896</v>
      </c>
      <c r="H26" s="213">
        <v>1489</v>
      </c>
      <c r="I26" s="266">
        <f t="shared" si="9"/>
        <v>11.391630326677378</v>
      </c>
      <c r="J26" s="233">
        <f t="shared" si="10"/>
        <v>38919</v>
      </c>
      <c r="K26" s="267">
        <f t="shared" si="11"/>
        <v>18.27560622851669</v>
      </c>
    </row>
    <row r="27" spans="1:12" ht="14.45" customHeight="1" x14ac:dyDescent="0.25">
      <c r="A27" s="162" t="s">
        <v>69</v>
      </c>
    </row>
  </sheetData>
  <pageMargins left="0.7" right="0.7" top="0.75" bottom="0.75" header="0.3" footer="0.3"/>
  <pageSetup paperSize="9" fitToHeight="0" orientation="landscape" r:id="rId1"/>
  <ignoredErrors>
    <ignoredError sqref="H6:J8 H19:J26 I9:J18" formula="1"/>
    <ignoredError sqref="H9:H18" formula="1" formulaRange="1"/>
    <ignoredError sqref="B9:G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DA733-CBFD-45F9-8EFE-770529564FCC}">
  <sheetPr>
    <tabColor rgb="FFF8AA9D"/>
    <pageSetUpPr fitToPage="1"/>
  </sheetPr>
  <dimension ref="A1:K47"/>
  <sheetViews>
    <sheetView zoomScaleNormal="100" workbookViewId="0"/>
  </sheetViews>
  <sheetFormatPr defaultColWidth="9.140625" defaultRowHeight="13.5" x14ac:dyDescent="0.25"/>
  <cols>
    <col min="1" max="1" width="45.42578125" style="162" customWidth="1"/>
    <col min="2" max="2" width="8.7109375" style="162" customWidth="1"/>
    <col min="3" max="3" width="8.7109375" style="163" customWidth="1"/>
    <col min="4" max="4" width="8.7109375" style="218" customWidth="1"/>
    <col min="5" max="5" width="8.7109375" style="163" customWidth="1"/>
    <col min="6" max="6" width="8.7109375" style="162" customWidth="1"/>
    <col min="7" max="7" width="8.7109375" style="163" customWidth="1"/>
    <col min="8" max="8" width="8.7109375" style="218" customWidth="1"/>
    <col min="9" max="11" width="8.7109375" style="162" customWidth="1"/>
    <col min="12" max="13" width="9.140625" style="162" customWidth="1"/>
    <col min="14" max="16384" width="9.140625" style="162"/>
  </cols>
  <sheetData>
    <row r="1" spans="1:11" ht="14.45" customHeight="1" thickBot="1" x14ac:dyDescent="0.3">
      <c r="A1" s="164" t="s">
        <v>88</v>
      </c>
      <c r="B1" s="268"/>
      <c r="C1" s="268"/>
      <c r="D1" s="268"/>
      <c r="E1" s="268"/>
      <c r="F1" s="268"/>
      <c r="G1" s="268"/>
      <c r="H1" s="268"/>
      <c r="I1" s="268"/>
      <c r="J1" s="165"/>
      <c r="K1" s="165"/>
    </row>
    <row r="2" spans="1:11" ht="14.45" customHeight="1" thickBot="1" x14ac:dyDescent="0.3">
      <c r="A2" s="169"/>
      <c r="B2" s="170" t="s">
        <v>47</v>
      </c>
      <c r="C2" s="171"/>
      <c r="D2" s="172"/>
      <c r="E2" s="173"/>
      <c r="F2" s="174" t="s">
        <v>50</v>
      </c>
      <c r="G2" s="175"/>
      <c r="H2" s="176" t="s">
        <v>59</v>
      </c>
      <c r="I2" s="177"/>
      <c r="J2" s="176" t="s">
        <v>60</v>
      </c>
      <c r="K2" s="178"/>
    </row>
    <row r="3" spans="1:11" ht="14.45" customHeight="1" thickBot="1" x14ac:dyDescent="0.3">
      <c r="A3" s="179"/>
      <c r="B3" s="180" t="s">
        <v>61</v>
      </c>
      <c r="C3" s="181"/>
      <c r="D3" s="180" t="s">
        <v>62</v>
      </c>
      <c r="E3" s="182"/>
      <c r="F3" s="183"/>
      <c r="G3" s="184"/>
      <c r="H3" s="185"/>
      <c r="I3" s="186"/>
      <c r="J3" s="187"/>
      <c r="K3" s="187"/>
    </row>
    <row r="4" spans="1:11" ht="14.45" customHeight="1" thickBot="1" x14ac:dyDescent="0.3">
      <c r="A4" s="101"/>
      <c r="B4" s="188" t="s">
        <v>8</v>
      </c>
      <c r="C4" s="189" t="s">
        <v>38</v>
      </c>
      <c r="D4" s="190" t="s">
        <v>8</v>
      </c>
      <c r="E4" s="191" t="s">
        <v>38</v>
      </c>
      <c r="F4" s="188" t="s">
        <v>8</v>
      </c>
      <c r="G4" s="191" t="s">
        <v>38</v>
      </c>
      <c r="H4" s="188" t="s">
        <v>8</v>
      </c>
      <c r="I4" s="192" t="s">
        <v>38</v>
      </c>
      <c r="J4" s="188" t="s">
        <v>8</v>
      </c>
      <c r="K4" s="193" t="s">
        <v>38</v>
      </c>
    </row>
    <row r="5" spans="1:11" ht="14.45" customHeight="1" thickBot="1" x14ac:dyDescent="0.3">
      <c r="A5" s="269" t="s">
        <v>89</v>
      </c>
      <c r="B5" s="194">
        <f>SUM(B6:B8)</f>
        <v>224678</v>
      </c>
      <c r="C5" s="270"/>
      <c r="D5" s="196">
        <f>SUM(D6:D8)</f>
        <v>27480</v>
      </c>
      <c r="E5" s="271"/>
      <c r="F5" s="194">
        <f>SUM(F6:F8)</f>
        <v>79086</v>
      </c>
      <c r="G5" s="271"/>
      <c r="H5" s="194">
        <f>SUM(H6:H8)</f>
        <v>21599</v>
      </c>
      <c r="I5" s="271"/>
      <c r="J5" s="194">
        <f t="shared" ref="J5:J15" si="0">B5+D5+F5+H5</f>
        <v>352843</v>
      </c>
      <c r="K5" s="272"/>
    </row>
    <row r="6" spans="1:11" ht="14.45" customHeight="1" x14ac:dyDescent="0.25">
      <c r="A6" s="273" t="s">
        <v>90</v>
      </c>
      <c r="B6" s="200">
        <v>120872</v>
      </c>
      <c r="C6" s="274">
        <f>B6/B$5*100</f>
        <v>53.797879632184731</v>
      </c>
      <c r="D6" s="202">
        <v>13812</v>
      </c>
      <c r="E6" s="275">
        <f>D6/D$5*100</f>
        <v>50.262008733624455</v>
      </c>
      <c r="F6" s="200">
        <v>39600</v>
      </c>
      <c r="G6" s="275">
        <f>F6/F$5*100</f>
        <v>50.072073439041041</v>
      </c>
      <c r="H6" s="200">
        <v>11231</v>
      </c>
      <c r="I6" s="275">
        <f>H6/H$5*100</f>
        <v>51.997777674892355</v>
      </c>
      <c r="J6" s="228">
        <f t="shared" si="0"/>
        <v>185515</v>
      </c>
      <c r="K6" s="276">
        <f>J6/J$5*100</f>
        <v>52.577208560181155</v>
      </c>
    </row>
    <row r="7" spans="1:11" ht="14.45" customHeight="1" x14ac:dyDescent="0.25">
      <c r="A7" s="277" t="s">
        <v>91</v>
      </c>
      <c r="B7" s="206">
        <v>98956</v>
      </c>
      <c r="C7" s="278">
        <f>B7/B$5*100</f>
        <v>44.043475551678398</v>
      </c>
      <c r="D7" s="208">
        <v>13588</v>
      </c>
      <c r="E7" s="252">
        <f>D7/D$5*100</f>
        <v>49.44687045123726</v>
      </c>
      <c r="F7" s="206">
        <v>39294</v>
      </c>
      <c r="G7" s="252">
        <f>F7/F$5*100</f>
        <v>49.685152871557548</v>
      </c>
      <c r="H7" s="206">
        <v>10266</v>
      </c>
      <c r="I7" s="252">
        <f>H7/H$5*100</f>
        <v>47.529978239733325</v>
      </c>
      <c r="J7" s="253">
        <f t="shared" si="0"/>
        <v>162104</v>
      </c>
      <c r="K7" s="254">
        <f>J7/J$5*100</f>
        <v>45.942246268170258</v>
      </c>
    </row>
    <row r="8" spans="1:11" ht="14.45" customHeight="1" thickBot="1" x14ac:dyDescent="0.3">
      <c r="A8" s="279" t="s">
        <v>92</v>
      </c>
      <c r="B8" s="258">
        <v>4850</v>
      </c>
      <c r="C8" s="280">
        <f>B8/B$5*100</f>
        <v>2.1586448161368716</v>
      </c>
      <c r="D8" s="281">
        <v>80</v>
      </c>
      <c r="E8" s="257">
        <f>D8/D$5*100</f>
        <v>0.29112081513828242</v>
      </c>
      <c r="F8" s="258">
        <v>192</v>
      </c>
      <c r="G8" s="257">
        <f>F8/F$5*100</f>
        <v>0.24277368940141111</v>
      </c>
      <c r="H8" s="258">
        <v>102</v>
      </c>
      <c r="I8" s="257">
        <f>H8/H$5*100</f>
        <v>0.47224408537432283</v>
      </c>
      <c r="J8" s="259">
        <f t="shared" si="0"/>
        <v>5224</v>
      </c>
      <c r="K8" s="260">
        <f>J8/J$5*100</f>
        <v>1.4805451716485802</v>
      </c>
    </row>
    <row r="9" spans="1:11" ht="14.45" customHeight="1" thickBot="1" x14ac:dyDescent="0.3">
      <c r="A9" s="269" t="s">
        <v>93</v>
      </c>
      <c r="B9" s="194">
        <f>SUM(B10:B15)</f>
        <v>224678</v>
      </c>
      <c r="C9" s="270"/>
      <c r="D9" s="196">
        <f>SUM(D10:D15)</f>
        <v>27480</v>
      </c>
      <c r="E9" s="271"/>
      <c r="F9" s="194">
        <f>SUM(F10:F15)</f>
        <v>79086</v>
      </c>
      <c r="G9" s="271"/>
      <c r="H9" s="194">
        <f>SUM(H10:H15)</f>
        <v>21599</v>
      </c>
      <c r="I9" s="271"/>
      <c r="J9" s="194">
        <f>B9+D9+F9+H9</f>
        <v>352843</v>
      </c>
      <c r="K9" s="282"/>
    </row>
    <row r="10" spans="1:11" ht="14.45" customHeight="1" x14ac:dyDescent="0.25">
      <c r="A10" s="273" t="s">
        <v>94</v>
      </c>
      <c r="B10" s="200">
        <v>32772</v>
      </c>
      <c r="C10" s="274">
        <f t="shared" ref="C10:C15" si="1">B10/B$9*100</f>
        <v>14.586207817409806</v>
      </c>
      <c r="D10" s="202">
        <v>1446</v>
      </c>
      <c r="E10" s="275">
        <f t="shared" ref="E10:E15" si="2">D10/D$9*100</f>
        <v>5.2620087336244543</v>
      </c>
      <c r="F10" s="200">
        <v>3521</v>
      </c>
      <c r="G10" s="275">
        <f t="shared" ref="G10:G15" si="3">F10/F$9*100</f>
        <v>4.4521154186581695</v>
      </c>
      <c r="H10" s="200">
        <v>1071</v>
      </c>
      <c r="I10" s="275">
        <f t="shared" ref="I10:I15" si="4">H10/H$9*100</f>
        <v>4.9585628964303901</v>
      </c>
      <c r="J10" s="228">
        <f t="shared" si="0"/>
        <v>38810</v>
      </c>
      <c r="K10" s="276">
        <f t="shared" ref="K10:K15" si="5">J10/J$9*100</f>
        <v>10.999226284778215</v>
      </c>
    </row>
    <row r="11" spans="1:11" ht="14.45" customHeight="1" x14ac:dyDescent="0.25">
      <c r="A11" s="277" t="s">
        <v>95</v>
      </c>
      <c r="B11" s="206">
        <v>20276</v>
      </c>
      <c r="C11" s="278">
        <f t="shared" si="1"/>
        <v>9.024470575668289</v>
      </c>
      <c r="D11" s="208">
        <v>4612</v>
      </c>
      <c r="E11" s="252">
        <f t="shared" si="2"/>
        <v>16.783114992721977</v>
      </c>
      <c r="F11" s="206">
        <v>14417</v>
      </c>
      <c r="G11" s="252">
        <f t="shared" si="3"/>
        <v>18.22952229218825</v>
      </c>
      <c r="H11" s="206">
        <v>2000</v>
      </c>
      <c r="I11" s="252">
        <f t="shared" si="4"/>
        <v>9.2596879485161345</v>
      </c>
      <c r="J11" s="253">
        <f t="shared" si="0"/>
        <v>41305</v>
      </c>
      <c r="K11" s="254">
        <f t="shared" si="5"/>
        <v>11.706339646811754</v>
      </c>
    </row>
    <row r="12" spans="1:11" ht="14.45" customHeight="1" x14ac:dyDescent="0.25">
      <c r="A12" s="277" t="s">
        <v>96</v>
      </c>
      <c r="B12" s="206">
        <v>47466</v>
      </c>
      <c r="C12" s="278">
        <f t="shared" si="1"/>
        <v>21.126233988196439</v>
      </c>
      <c r="D12" s="208">
        <v>8200</v>
      </c>
      <c r="E12" s="252">
        <f t="shared" si="2"/>
        <v>29.839883551673946</v>
      </c>
      <c r="F12" s="206">
        <v>29336</v>
      </c>
      <c r="G12" s="252">
        <f t="shared" si="3"/>
        <v>37.093796626457276</v>
      </c>
      <c r="H12" s="206">
        <v>5861</v>
      </c>
      <c r="I12" s="252">
        <f t="shared" si="4"/>
        <v>27.135515533126537</v>
      </c>
      <c r="J12" s="253">
        <f t="shared" si="0"/>
        <v>90863</v>
      </c>
      <c r="K12" s="254">
        <f t="shared" si="5"/>
        <v>25.751679925632647</v>
      </c>
    </row>
    <row r="13" spans="1:11" ht="14.45" customHeight="1" x14ac:dyDescent="0.25">
      <c r="A13" s="277" t="s">
        <v>97</v>
      </c>
      <c r="B13" s="206">
        <v>119799</v>
      </c>
      <c r="C13" s="278">
        <f t="shared" si="1"/>
        <v>53.320307284202286</v>
      </c>
      <c r="D13" s="208">
        <v>12924</v>
      </c>
      <c r="E13" s="252">
        <f t="shared" si="2"/>
        <v>47.030567685589517</v>
      </c>
      <c r="F13" s="206">
        <v>30777</v>
      </c>
      <c r="G13" s="252">
        <f t="shared" si="3"/>
        <v>38.915863743266819</v>
      </c>
      <c r="H13" s="206">
        <v>12286</v>
      </c>
      <c r="I13" s="252">
        <f t="shared" si="4"/>
        <v>56.88226306773462</v>
      </c>
      <c r="J13" s="253">
        <f t="shared" si="0"/>
        <v>175786</v>
      </c>
      <c r="K13" s="254">
        <f t="shared" si="5"/>
        <v>49.819891566504083</v>
      </c>
    </row>
    <row r="14" spans="1:11" ht="14.45" customHeight="1" x14ac:dyDescent="0.25">
      <c r="A14" s="277" t="s">
        <v>98</v>
      </c>
      <c r="B14" s="206">
        <v>3497</v>
      </c>
      <c r="C14" s="278">
        <f t="shared" si="1"/>
        <v>1.5564496746454926</v>
      </c>
      <c r="D14" s="208">
        <v>229</v>
      </c>
      <c r="E14" s="252">
        <f t="shared" si="2"/>
        <v>0.83333333333333337</v>
      </c>
      <c r="F14" s="206">
        <v>771</v>
      </c>
      <c r="G14" s="252">
        <f t="shared" si="3"/>
        <v>0.97488809650254149</v>
      </c>
      <c r="H14" s="206">
        <v>225</v>
      </c>
      <c r="I14" s="252">
        <f t="shared" si="4"/>
        <v>1.0417148942080652</v>
      </c>
      <c r="J14" s="253">
        <f t="shared" si="0"/>
        <v>4722</v>
      </c>
      <c r="K14" s="254">
        <f t="shared" si="5"/>
        <v>1.3382722627344172</v>
      </c>
    </row>
    <row r="15" spans="1:11" ht="14.45" customHeight="1" thickBot="1" x14ac:dyDescent="0.3">
      <c r="A15" s="283" t="s">
        <v>99</v>
      </c>
      <c r="B15" s="213">
        <v>868</v>
      </c>
      <c r="C15" s="284">
        <f t="shared" si="1"/>
        <v>0.38633065987769166</v>
      </c>
      <c r="D15" s="215">
        <v>69</v>
      </c>
      <c r="E15" s="266">
        <f t="shared" si="2"/>
        <v>0.25109170305676859</v>
      </c>
      <c r="F15" s="213">
        <v>264</v>
      </c>
      <c r="G15" s="266">
        <f t="shared" si="3"/>
        <v>0.33381382292694028</v>
      </c>
      <c r="H15" s="213">
        <v>156</v>
      </c>
      <c r="I15" s="266">
        <f t="shared" si="4"/>
        <v>0.72225565998425856</v>
      </c>
      <c r="J15" s="233">
        <f t="shared" si="0"/>
        <v>1357</v>
      </c>
      <c r="K15" s="267">
        <f t="shared" si="5"/>
        <v>0.38459031353888273</v>
      </c>
    </row>
    <row r="16" spans="1:11" x14ac:dyDescent="0.25">
      <c r="A16" s="162" t="s">
        <v>69</v>
      </c>
      <c r="B16" s="285"/>
      <c r="C16" s="286"/>
      <c r="D16" s="285"/>
      <c r="E16" s="286"/>
      <c r="F16" s="286"/>
      <c r="G16" s="286"/>
      <c r="H16" s="287"/>
      <c r="I16" s="288"/>
    </row>
    <row r="18" s="162" customFormat="1" x14ac:dyDescent="0.25"/>
    <row r="19" s="162" customFormat="1" x14ac:dyDescent="0.25"/>
    <row r="20" s="162" customFormat="1" x14ac:dyDescent="0.25"/>
    <row r="21" s="162" customFormat="1" x14ac:dyDescent="0.25"/>
    <row r="22" s="162" customFormat="1" x14ac:dyDescent="0.25"/>
    <row r="23" s="162" customFormat="1" x14ac:dyDescent="0.25"/>
    <row r="24" s="162" customFormat="1" x14ac:dyDescent="0.25"/>
    <row r="25" s="162" customFormat="1" x14ac:dyDescent="0.25"/>
    <row r="26" s="162" customFormat="1" x14ac:dyDescent="0.25"/>
    <row r="27" s="162" customFormat="1" x14ac:dyDescent="0.25"/>
    <row r="28" s="162" customFormat="1" x14ac:dyDescent="0.25"/>
    <row r="29" s="162" customFormat="1" x14ac:dyDescent="0.25"/>
    <row r="30" s="162" customFormat="1" x14ac:dyDescent="0.25"/>
    <row r="31" s="162" customFormat="1" x14ac:dyDescent="0.25"/>
    <row r="32" s="162" customFormat="1" x14ac:dyDescent="0.25"/>
    <row r="33" s="162" customFormat="1" x14ac:dyDescent="0.25"/>
    <row r="34" s="162" customFormat="1" x14ac:dyDescent="0.25"/>
    <row r="35" s="162" customFormat="1" x14ac:dyDescent="0.25"/>
    <row r="36" s="162" customFormat="1" x14ac:dyDescent="0.25"/>
    <row r="37" s="162" customFormat="1" x14ac:dyDescent="0.25"/>
    <row r="38" s="162" customFormat="1" x14ac:dyDescent="0.25"/>
    <row r="39" s="162" customFormat="1" x14ac:dyDescent="0.25"/>
    <row r="40" s="162" customFormat="1" x14ac:dyDescent="0.25"/>
    <row r="41" s="162" customFormat="1" x14ac:dyDescent="0.25"/>
    <row r="42" s="162" customFormat="1" x14ac:dyDescent="0.25"/>
    <row r="43" s="162" customFormat="1" x14ac:dyDescent="0.25"/>
    <row r="44" s="162" customFormat="1" x14ac:dyDescent="0.25"/>
    <row r="45" s="162" customFormat="1" x14ac:dyDescent="0.25"/>
    <row r="46" s="162" customFormat="1" x14ac:dyDescent="0.25"/>
    <row r="47" s="162" customFormat="1" x14ac:dyDescent="0.25"/>
  </sheetData>
  <pageMargins left="0.7" right="0.7" top="0.75" bottom="0.75" header="0.3" footer="0.3"/>
  <pageSetup paperSize="9" fitToHeight="0" orientation="landscape" r:id="rId1"/>
  <ignoredErrors>
    <ignoredError sqref="J6:J15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32D71-0A5F-4F3B-9DCD-D935FA9090F5}">
  <sheetPr>
    <tabColor rgb="FFF8AA9D"/>
    <pageSetUpPr fitToPage="1"/>
  </sheetPr>
  <dimension ref="A1:L25"/>
  <sheetViews>
    <sheetView zoomScaleNormal="100" workbookViewId="0"/>
  </sheetViews>
  <sheetFormatPr defaultColWidth="9.140625" defaultRowHeight="14.45" customHeight="1" x14ac:dyDescent="0.25"/>
  <cols>
    <col min="1" max="1" width="43.7109375" style="162" customWidth="1"/>
    <col min="2" max="2" width="8.7109375" style="162" customWidth="1"/>
    <col min="3" max="3" width="8.7109375" style="163" customWidth="1"/>
    <col min="4" max="4" width="8.7109375" style="218" customWidth="1"/>
    <col min="5" max="5" width="8.7109375" style="163" customWidth="1"/>
    <col min="6" max="6" width="8.7109375" style="162" customWidth="1"/>
    <col min="7" max="7" width="8.7109375" style="163" customWidth="1"/>
    <col min="8" max="8" width="8.7109375" style="218" customWidth="1"/>
    <col min="9" max="9" width="8.7109375" style="162" customWidth="1"/>
    <col min="10" max="13" width="9.140625" style="162" customWidth="1"/>
    <col min="14" max="16384" width="9.140625" style="162"/>
  </cols>
  <sheetData>
    <row r="1" spans="1:12" ht="14.45" customHeight="1" thickBot="1" x14ac:dyDescent="0.3">
      <c r="A1" s="289" t="s">
        <v>100</v>
      </c>
      <c r="B1" s="290"/>
      <c r="C1" s="290"/>
      <c r="D1" s="290"/>
      <c r="E1" s="290"/>
      <c r="F1" s="290"/>
      <c r="G1" s="290"/>
      <c r="H1" s="290"/>
      <c r="I1" s="290"/>
    </row>
    <row r="2" spans="1:12" ht="14.45" customHeight="1" thickBot="1" x14ac:dyDescent="0.3">
      <c r="A2" s="169"/>
      <c r="B2" s="170" t="s">
        <v>47</v>
      </c>
      <c r="C2" s="171"/>
      <c r="D2" s="172"/>
      <c r="E2" s="173"/>
      <c r="F2" s="174" t="s">
        <v>50</v>
      </c>
      <c r="G2" s="175"/>
      <c r="H2" s="291" t="s">
        <v>60</v>
      </c>
      <c r="I2" s="292"/>
    </row>
    <row r="3" spans="1:12" ht="14.45" customHeight="1" thickBot="1" x14ac:dyDescent="0.3">
      <c r="A3" s="179"/>
      <c r="B3" s="180" t="s">
        <v>61</v>
      </c>
      <c r="C3" s="181"/>
      <c r="D3" s="180" t="s">
        <v>62</v>
      </c>
      <c r="E3" s="182"/>
      <c r="F3" s="183"/>
      <c r="G3" s="184"/>
      <c r="H3" s="187"/>
      <c r="I3" s="187"/>
    </row>
    <row r="4" spans="1:12" ht="14.45" customHeight="1" thickBot="1" x14ac:dyDescent="0.3">
      <c r="A4" s="101"/>
      <c r="B4" s="188" t="s">
        <v>8</v>
      </c>
      <c r="C4" s="189" t="s">
        <v>38</v>
      </c>
      <c r="D4" s="190" t="s">
        <v>8</v>
      </c>
      <c r="E4" s="191" t="s">
        <v>38</v>
      </c>
      <c r="F4" s="188" t="s">
        <v>8</v>
      </c>
      <c r="G4" s="191" t="s">
        <v>38</v>
      </c>
      <c r="H4" s="188" t="s">
        <v>8</v>
      </c>
      <c r="I4" s="293" t="s">
        <v>38</v>
      </c>
    </row>
    <row r="5" spans="1:12" ht="14.45" customHeight="1" thickBot="1" x14ac:dyDescent="0.3">
      <c r="A5" s="117" t="s">
        <v>101</v>
      </c>
      <c r="B5" s="240">
        <f>SUM(B6:B16)</f>
        <v>224678</v>
      </c>
      <c r="C5" s="294"/>
      <c r="D5" s="295">
        <f>SUM(D6:D16)</f>
        <v>27480</v>
      </c>
      <c r="E5" s="296"/>
      <c r="F5" s="240">
        <f>SUM(F6:F16)</f>
        <v>79086</v>
      </c>
      <c r="G5" s="241"/>
      <c r="H5" s="240">
        <f t="shared" ref="H5:H22" si="0">F5+B5+D5</f>
        <v>331244</v>
      </c>
      <c r="I5" s="282"/>
    </row>
    <row r="6" spans="1:12" ht="14.45" customHeight="1" x14ac:dyDescent="0.25">
      <c r="A6" s="226" t="s">
        <v>102</v>
      </c>
      <c r="B6" s="200">
        <v>196741</v>
      </c>
      <c r="C6" s="274">
        <f>B6/B$5*100</f>
        <v>87.565760777646233</v>
      </c>
      <c r="D6" s="202">
        <v>0</v>
      </c>
      <c r="E6" s="275">
        <f t="shared" ref="E6:E12" si="1">D6/D$5*100</f>
        <v>0</v>
      </c>
      <c r="F6" s="200">
        <v>1822</v>
      </c>
      <c r="G6" s="275">
        <f t="shared" ref="G6:G16" si="2">F6/F$5*100</f>
        <v>2.3038211567154745</v>
      </c>
      <c r="H6" s="200">
        <f t="shared" si="0"/>
        <v>198563</v>
      </c>
      <c r="I6" s="276">
        <f>H6/H$5*100</f>
        <v>59.944632959389452</v>
      </c>
      <c r="L6" s="297"/>
    </row>
    <row r="7" spans="1:12" ht="14.45" customHeight="1" x14ac:dyDescent="0.25">
      <c r="A7" s="246" t="s">
        <v>103</v>
      </c>
      <c r="B7" s="206">
        <v>4124</v>
      </c>
      <c r="C7" s="278">
        <f t="shared" ref="C7:C16" si="3">B7/B$5*100</f>
        <v>1.8355157158244244</v>
      </c>
      <c r="D7" s="208">
        <v>0</v>
      </c>
      <c r="E7" s="252">
        <f t="shared" si="1"/>
        <v>0</v>
      </c>
      <c r="F7" s="206">
        <v>456</v>
      </c>
      <c r="G7" s="252">
        <f t="shared" si="2"/>
        <v>0.57658751232835137</v>
      </c>
      <c r="H7" s="206">
        <f t="shared" si="0"/>
        <v>4580</v>
      </c>
      <c r="I7" s="254">
        <f t="shared" ref="I7:I16" si="4">H7/H$5*100</f>
        <v>1.3826665539602228</v>
      </c>
    </row>
    <row r="8" spans="1:12" ht="14.45" customHeight="1" x14ac:dyDescent="0.25">
      <c r="A8" s="246" t="s">
        <v>104</v>
      </c>
      <c r="B8" s="206">
        <v>965</v>
      </c>
      <c r="C8" s="278">
        <f t="shared" si="3"/>
        <v>0.42950355620042902</v>
      </c>
      <c r="D8" s="208">
        <v>0</v>
      </c>
      <c r="E8" s="252">
        <f t="shared" si="1"/>
        <v>0</v>
      </c>
      <c r="F8" s="206">
        <v>5</v>
      </c>
      <c r="G8" s="252">
        <f t="shared" si="2"/>
        <v>6.3222314948284137E-3</v>
      </c>
      <c r="H8" s="206">
        <f t="shared" si="0"/>
        <v>970</v>
      </c>
      <c r="I8" s="254">
        <f t="shared" si="4"/>
        <v>0.29283549286930483</v>
      </c>
    </row>
    <row r="9" spans="1:12" ht="14.45" customHeight="1" x14ac:dyDescent="0.25">
      <c r="A9" s="246" t="s">
        <v>105</v>
      </c>
      <c r="B9" s="206">
        <v>386</v>
      </c>
      <c r="C9" s="278">
        <f t="shared" si="3"/>
        <v>0.17180142248017163</v>
      </c>
      <c r="D9" s="208">
        <v>0</v>
      </c>
      <c r="E9" s="252">
        <f t="shared" si="1"/>
        <v>0</v>
      </c>
      <c r="F9" s="206">
        <v>420</v>
      </c>
      <c r="G9" s="252">
        <f t="shared" si="2"/>
        <v>0.53106744556558683</v>
      </c>
      <c r="H9" s="206">
        <f t="shared" si="0"/>
        <v>806</v>
      </c>
      <c r="I9" s="254">
        <f t="shared" si="4"/>
        <v>0.24332516211614399</v>
      </c>
    </row>
    <row r="10" spans="1:12" ht="14.45" customHeight="1" x14ac:dyDescent="0.25">
      <c r="A10" s="246" t="s">
        <v>106</v>
      </c>
      <c r="B10" s="206">
        <v>9987</v>
      </c>
      <c r="C10" s="278">
        <f t="shared" si="3"/>
        <v>4.4450279956203982</v>
      </c>
      <c r="D10" s="208">
        <v>0</v>
      </c>
      <c r="E10" s="252">
        <f t="shared" si="1"/>
        <v>0</v>
      </c>
      <c r="F10" s="206">
        <v>178</v>
      </c>
      <c r="G10" s="252">
        <f t="shared" si="2"/>
        <v>0.22507144121589157</v>
      </c>
      <c r="H10" s="206">
        <f t="shared" si="0"/>
        <v>10165</v>
      </c>
      <c r="I10" s="254">
        <f t="shared" si="4"/>
        <v>3.0687348299139003</v>
      </c>
    </row>
    <row r="11" spans="1:12" ht="14.45" customHeight="1" x14ac:dyDescent="0.25">
      <c r="A11" s="246" t="s">
        <v>107</v>
      </c>
      <c r="B11" s="206">
        <v>7242</v>
      </c>
      <c r="C11" s="278">
        <f t="shared" si="3"/>
        <v>3.2232795378274686</v>
      </c>
      <c r="D11" s="208">
        <v>0</v>
      </c>
      <c r="E11" s="252">
        <f t="shared" si="1"/>
        <v>0</v>
      </c>
      <c r="F11" s="206">
        <v>56</v>
      </c>
      <c r="G11" s="252">
        <f t="shared" si="2"/>
        <v>7.0808992742078233E-2</v>
      </c>
      <c r="H11" s="206">
        <f t="shared" si="0"/>
        <v>7298</v>
      </c>
      <c r="I11" s="254">
        <f t="shared" si="4"/>
        <v>2.2032097185156561</v>
      </c>
    </row>
    <row r="12" spans="1:12" ht="14.45" customHeight="1" x14ac:dyDescent="0.25">
      <c r="A12" s="246" t="s">
        <v>108</v>
      </c>
      <c r="B12" s="206">
        <v>532</v>
      </c>
      <c r="C12" s="278">
        <f t="shared" si="3"/>
        <v>0.23678330766697228</v>
      </c>
      <c r="D12" s="208">
        <v>0</v>
      </c>
      <c r="E12" s="252">
        <f t="shared" si="1"/>
        <v>0</v>
      </c>
      <c r="F12" s="206">
        <v>65</v>
      </c>
      <c r="G12" s="252">
        <f t="shared" si="2"/>
        <v>8.2189009432769397E-2</v>
      </c>
      <c r="H12" s="206">
        <f t="shared" si="0"/>
        <v>597</v>
      </c>
      <c r="I12" s="254">
        <f t="shared" si="4"/>
        <v>0.18022967963193295</v>
      </c>
    </row>
    <row r="13" spans="1:12" ht="14.45" customHeight="1" x14ac:dyDescent="0.25">
      <c r="A13" s="246" t="s">
        <v>109</v>
      </c>
      <c r="B13" s="206">
        <v>0</v>
      </c>
      <c r="C13" s="278">
        <f t="shared" si="3"/>
        <v>0</v>
      </c>
      <c r="D13" s="208">
        <v>27480</v>
      </c>
      <c r="E13" s="252">
        <f>D13/D$5*100</f>
        <v>100</v>
      </c>
      <c r="F13" s="206">
        <v>75228</v>
      </c>
      <c r="G13" s="252">
        <f t="shared" si="2"/>
        <v>95.121766178590391</v>
      </c>
      <c r="H13" s="206">
        <f t="shared" si="0"/>
        <v>102708</v>
      </c>
      <c r="I13" s="254">
        <f t="shared" si="4"/>
        <v>31.006750310949027</v>
      </c>
    </row>
    <row r="14" spans="1:12" ht="14.45" customHeight="1" x14ac:dyDescent="0.25">
      <c r="A14" s="246" t="s">
        <v>110</v>
      </c>
      <c r="B14" s="206">
        <v>55</v>
      </c>
      <c r="C14" s="278">
        <f t="shared" si="3"/>
        <v>2.447947729639751E-2</v>
      </c>
      <c r="D14" s="208">
        <v>0</v>
      </c>
      <c r="E14" s="252">
        <f>D14/D$5*100</f>
        <v>0</v>
      </c>
      <c r="F14" s="206">
        <v>1</v>
      </c>
      <c r="G14" s="252">
        <f t="shared" si="2"/>
        <v>1.264446298965683E-3</v>
      </c>
      <c r="H14" s="206">
        <f t="shared" si="0"/>
        <v>56</v>
      </c>
      <c r="I14" s="254">
        <f t="shared" si="4"/>
        <v>1.6905966598640278E-2</v>
      </c>
    </row>
    <row r="15" spans="1:12" ht="14.45" customHeight="1" x14ac:dyDescent="0.25">
      <c r="A15" s="246" t="s">
        <v>111</v>
      </c>
      <c r="B15" s="298">
        <v>229</v>
      </c>
      <c r="C15" s="278">
        <f t="shared" si="3"/>
        <v>0.10192364183409146</v>
      </c>
      <c r="D15" s="208">
        <v>0</v>
      </c>
      <c r="E15" s="252">
        <f>D15/D$5*100</f>
        <v>0</v>
      </c>
      <c r="F15" s="206">
        <v>80</v>
      </c>
      <c r="G15" s="252">
        <f t="shared" si="2"/>
        <v>0.10115570391725462</v>
      </c>
      <c r="H15" s="206">
        <f t="shared" si="0"/>
        <v>309</v>
      </c>
      <c r="I15" s="254">
        <f t="shared" si="4"/>
        <v>9.328470855321154E-2</v>
      </c>
    </row>
    <row r="16" spans="1:12" ht="14.45" customHeight="1" thickBot="1" x14ac:dyDescent="0.3">
      <c r="A16" s="279" t="s">
        <v>112</v>
      </c>
      <c r="B16" s="258">
        <v>4417</v>
      </c>
      <c r="C16" s="280">
        <f t="shared" si="3"/>
        <v>1.9659245676034147</v>
      </c>
      <c r="D16" s="281">
        <v>0</v>
      </c>
      <c r="E16" s="257">
        <f>D16/D$5*100</f>
        <v>0</v>
      </c>
      <c r="F16" s="206">
        <v>775</v>
      </c>
      <c r="G16" s="257">
        <f t="shared" si="2"/>
        <v>0.97994588169840435</v>
      </c>
      <c r="H16" s="258">
        <f t="shared" si="0"/>
        <v>5192</v>
      </c>
      <c r="I16" s="260">
        <f t="shared" si="4"/>
        <v>1.5674246175025057</v>
      </c>
    </row>
    <row r="17" spans="1:9" ht="14.45" customHeight="1" thickBot="1" x14ac:dyDescent="0.3">
      <c r="A17" s="117" t="s">
        <v>113</v>
      </c>
      <c r="B17" s="240">
        <f>SUM(B18:B22)</f>
        <v>224678</v>
      </c>
      <c r="C17" s="299"/>
      <c r="D17" s="295">
        <f>SUM(D18:D22)</f>
        <v>27480</v>
      </c>
      <c r="E17" s="261"/>
      <c r="F17" s="240">
        <f>SUM(F18:F22)</f>
        <v>79086</v>
      </c>
      <c r="G17" s="300"/>
      <c r="H17" s="240">
        <f t="shared" si="0"/>
        <v>331244</v>
      </c>
      <c r="I17" s="301"/>
    </row>
    <row r="18" spans="1:9" ht="14.45" customHeight="1" x14ac:dyDescent="0.25">
      <c r="A18" s="226" t="s">
        <v>114</v>
      </c>
      <c r="B18" s="200">
        <v>209005</v>
      </c>
      <c r="C18" s="302">
        <f>B18/B$17*100</f>
        <v>93.024239133337488</v>
      </c>
      <c r="D18" s="202">
        <v>25779</v>
      </c>
      <c r="E18" s="303">
        <f>D18/D$17*100</f>
        <v>93.810043668122262</v>
      </c>
      <c r="F18" s="200">
        <v>73820</v>
      </c>
      <c r="G18" s="303">
        <f>F18/F$17*100</f>
        <v>93.341425789646721</v>
      </c>
      <c r="H18" s="200">
        <f t="shared" si="0"/>
        <v>308604</v>
      </c>
      <c r="I18" s="304">
        <f>H18/H$17*100</f>
        <v>93.165159217978285</v>
      </c>
    </row>
    <row r="19" spans="1:9" ht="14.45" customHeight="1" x14ac:dyDescent="0.25">
      <c r="A19" s="246" t="s">
        <v>115</v>
      </c>
      <c r="B19" s="206">
        <v>3211</v>
      </c>
      <c r="C19" s="305">
        <f>B19/B$17*100</f>
        <v>1.4291563927042255</v>
      </c>
      <c r="D19" s="208">
        <v>518</v>
      </c>
      <c r="E19" s="306">
        <f>D19/D$17*100</f>
        <v>1.8850072780203786</v>
      </c>
      <c r="F19" s="206">
        <v>595</v>
      </c>
      <c r="G19" s="306">
        <f>F19/F$17*100</f>
        <v>0.75234554788458141</v>
      </c>
      <c r="H19" s="206">
        <f t="shared" si="0"/>
        <v>4324</v>
      </c>
      <c r="I19" s="307">
        <f>H19/H$17*100</f>
        <v>1.3053821352235813</v>
      </c>
    </row>
    <row r="20" spans="1:9" ht="14.45" customHeight="1" x14ac:dyDescent="0.25">
      <c r="A20" s="246" t="s">
        <v>116</v>
      </c>
      <c r="B20" s="206">
        <v>1216</v>
      </c>
      <c r="C20" s="305">
        <f>B20/B$17*100</f>
        <v>0.54121898895307952</v>
      </c>
      <c r="D20" s="208">
        <v>8</v>
      </c>
      <c r="E20" s="306">
        <f>D20/D$17*100</f>
        <v>2.9112081513828242E-2</v>
      </c>
      <c r="F20" s="206">
        <v>18</v>
      </c>
      <c r="G20" s="306">
        <f>F20/F$17*100</f>
        <v>2.2760033381382293E-2</v>
      </c>
      <c r="H20" s="206">
        <f t="shared" si="0"/>
        <v>1242</v>
      </c>
      <c r="I20" s="307">
        <f>H20/H$17*100</f>
        <v>0.37495018777698619</v>
      </c>
    </row>
    <row r="21" spans="1:9" ht="14.45" customHeight="1" x14ac:dyDescent="0.25">
      <c r="A21" s="246" t="s">
        <v>117</v>
      </c>
      <c r="B21" s="206">
        <v>52</v>
      </c>
      <c r="C21" s="305">
        <f>B21/B$17*100</f>
        <v>2.3144233080230375E-2</v>
      </c>
      <c r="D21" s="208">
        <v>3</v>
      </c>
      <c r="E21" s="306">
        <f>D21/D$17*100</f>
        <v>1.0917030567685589E-2</v>
      </c>
      <c r="F21" s="206">
        <v>14</v>
      </c>
      <c r="G21" s="306">
        <f>F21/F$17*100</f>
        <v>1.7702248185519558E-2</v>
      </c>
      <c r="H21" s="206">
        <f t="shared" si="0"/>
        <v>69</v>
      </c>
      <c r="I21" s="307">
        <f>H21/H$17*100</f>
        <v>2.083056598761034E-2</v>
      </c>
    </row>
    <row r="22" spans="1:9" ht="14.45" customHeight="1" thickBot="1" x14ac:dyDescent="0.3">
      <c r="A22" s="230" t="s">
        <v>98</v>
      </c>
      <c r="B22" s="213">
        <v>11194</v>
      </c>
      <c r="C22" s="308">
        <f>B22/B$17*100</f>
        <v>4.982241251924977</v>
      </c>
      <c r="D22" s="215">
        <v>1172</v>
      </c>
      <c r="E22" s="309">
        <f>D22/D$17*100</f>
        <v>4.2649199417758368</v>
      </c>
      <c r="F22" s="213">
        <v>4639</v>
      </c>
      <c r="G22" s="309">
        <f>F22/F$17*100</f>
        <v>5.8657663809018032</v>
      </c>
      <c r="H22" s="213">
        <f t="shared" si="0"/>
        <v>17005</v>
      </c>
      <c r="I22" s="310">
        <f>H22/H$17*100</f>
        <v>5.1336778930335347</v>
      </c>
    </row>
    <row r="25" spans="1:9" ht="14.45" customHeight="1" x14ac:dyDescent="0.25">
      <c r="A25" s="163"/>
    </row>
  </sheetData>
  <pageMargins left="0.7" right="0.7" top="0.75" bottom="0.75" header="0.3" footer="0.3"/>
  <pageSetup paperSize="9" fitToHeight="0" orientation="landscape" r:id="rId1"/>
  <ignoredErrors>
    <ignoredError sqref="H6:H22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F35B5-12D9-488F-8E45-FA27206E609D}">
  <sheetPr>
    <tabColor rgb="FFF8AA9D"/>
    <pageSetUpPr fitToPage="1"/>
  </sheetPr>
  <dimension ref="A1:M32"/>
  <sheetViews>
    <sheetView zoomScaleNormal="100" workbookViewId="0"/>
  </sheetViews>
  <sheetFormatPr defaultColWidth="9.140625" defaultRowHeight="14.45" customHeight="1" x14ac:dyDescent="0.25"/>
  <cols>
    <col min="1" max="1" width="36.85546875" style="162" customWidth="1"/>
    <col min="2" max="2" width="8.7109375" style="162" customWidth="1"/>
    <col min="3" max="3" width="8.7109375" style="163" customWidth="1"/>
    <col min="4" max="16384" width="9.140625" style="162"/>
  </cols>
  <sheetData>
    <row r="1" spans="1:3" ht="14.45" customHeight="1" thickBot="1" x14ac:dyDescent="0.3">
      <c r="A1" s="164" t="s">
        <v>118</v>
      </c>
      <c r="B1" s="165"/>
      <c r="C1" s="220"/>
    </row>
    <row r="2" spans="1:3" ht="14.45" customHeight="1" x14ac:dyDescent="0.25">
      <c r="A2" s="311"/>
      <c r="B2" s="312" t="s">
        <v>59</v>
      </c>
      <c r="C2" s="313"/>
    </row>
    <row r="3" spans="1:3" ht="14.45" customHeight="1" thickBot="1" x14ac:dyDescent="0.3">
      <c r="A3" s="101"/>
      <c r="B3" s="314" t="s">
        <v>8</v>
      </c>
      <c r="C3" s="315" t="s">
        <v>38</v>
      </c>
    </row>
    <row r="4" spans="1:3" ht="14.45" customHeight="1" thickBot="1" x14ac:dyDescent="0.3">
      <c r="A4" s="117" t="s">
        <v>101</v>
      </c>
      <c r="B4" s="240">
        <f>SUM(B5:B19)</f>
        <v>21599</v>
      </c>
      <c r="C4" s="316"/>
    </row>
    <row r="5" spans="1:3" ht="14.45" customHeight="1" x14ac:dyDescent="0.25">
      <c r="A5" s="317" t="s">
        <v>119</v>
      </c>
      <c r="B5" s="318">
        <v>1250</v>
      </c>
      <c r="C5" s="319">
        <f t="shared" ref="C5:C19" si="0">B5/B$4*100</f>
        <v>5.7873049678225845</v>
      </c>
    </row>
    <row r="6" spans="1:3" ht="14.45" customHeight="1" x14ac:dyDescent="0.25">
      <c r="A6" s="320" t="s">
        <v>120</v>
      </c>
      <c r="B6" s="298">
        <v>628</v>
      </c>
      <c r="C6" s="321">
        <f t="shared" si="0"/>
        <v>2.9075420158340664</v>
      </c>
    </row>
    <row r="7" spans="1:3" ht="14.45" customHeight="1" x14ac:dyDescent="0.25">
      <c r="A7" s="320" t="s">
        <v>121</v>
      </c>
      <c r="B7" s="298">
        <v>1719</v>
      </c>
      <c r="C7" s="321">
        <f t="shared" si="0"/>
        <v>7.9587017917496183</v>
      </c>
    </row>
    <row r="8" spans="1:3" ht="14.45" customHeight="1" x14ac:dyDescent="0.25">
      <c r="A8" s="277" t="s">
        <v>122</v>
      </c>
      <c r="B8" s="298">
        <v>584</v>
      </c>
      <c r="C8" s="254">
        <f t="shared" si="0"/>
        <v>2.7038288809667117</v>
      </c>
    </row>
    <row r="9" spans="1:3" ht="14.45" customHeight="1" x14ac:dyDescent="0.25">
      <c r="A9" s="246" t="s">
        <v>123</v>
      </c>
      <c r="B9" s="206">
        <v>2911</v>
      </c>
      <c r="C9" s="254">
        <f t="shared" si="0"/>
        <v>13.477475809065234</v>
      </c>
    </row>
    <row r="10" spans="1:3" ht="14.45" customHeight="1" x14ac:dyDescent="0.25">
      <c r="A10" s="246" t="s">
        <v>124</v>
      </c>
      <c r="B10" s="206">
        <v>2375</v>
      </c>
      <c r="C10" s="254">
        <f t="shared" si="0"/>
        <v>10.995879438862911</v>
      </c>
    </row>
    <row r="11" spans="1:3" ht="14.45" customHeight="1" x14ac:dyDescent="0.25">
      <c r="A11" s="246" t="s">
        <v>125</v>
      </c>
      <c r="B11" s="206">
        <v>1639</v>
      </c>
      <c r="C11" s="254">
        <f t="shared" si="0"/>
        <v>7.5883142738089733</v>
      </c>
    </row>
    <row r="12" spans="1:3" ht="14.45" customHeight="1" x14ac:dyDescent="0.25">
      <c r="A12" s="246" t="s">
        <v>126</v>
      </c>
      <c r="B12" s="206">
        <v>381</v>
      </c>
      <c r="C12" s="254">
        <f t="shared" si="0"/>
        <v>1.7639705541923238</v>
      </c>
    </row>
    <row r="13" spans="1:3" ht="14.45" customHeight="1" x14ac:dyDescent="0.25">
      <c r="A13" s="246" t="s">
        <v>127</v>
      </c>
      <c r="B13" s="206">
        <v>4633</v>
      </c>
      <c r="C13" s="254">
        <f t="shared" si="0"/>
        <v>21.450067132737626</v>
      </c>
    </row>
    <row r="14" spans="1:3" ht="14.45" customHeight="1" x14ac:dyDescent="0.25">
      <c r="A14" s="277" t="s">
        <v>128</v>
      </c>
      <c r="B14" s="206">
        <v>2380</v>
      </c>
      <c r="C14" s="254">
        <f t="shared" si="0"/>
        <v>11.0190286587342</v>
      </c>
    </row>
    <row r="15" spans="1:3" ht="14.45" customHeight="1" x14ac:dyDescent="0.25">
      <c r="A15" s="246" t="s">
        <v>129</v>
      </c>
      <c r="B15" s="206">
        <v>1829</v>
      </c>
      <c r="C15" s="254">
        <f t="shared" si="0"/>
        <v>8.4679846289180052</v>
      </c>
    </row>
    <row r="16" spans="1:3" ht="14.45" customHeight="1" x14ac:dyDescent="0.25">
      <c r="A16" s="277" t="s">
        <v>130</v>
      </c>
      <c r="B16" s="206">
        <v>13</v>
      </c>
      <c r="C16" s="254">
        <f t="shared" si="0"/>
        <v>6.0187971665354875E-2</v>
      </c>
    </row>
    <row r="17" spans="1:13" ht="14.45" customHeight="1" x14ac:dyDescent="0.25">
      <c r="A17" s="277" t="s">
        <v>131</v>
      </c>
      <c r="B17" s="206">
        <v>4</v>
      </c>
      <c r="C17" s="254">
        <f t="shared" si="0"/>
        <v>1.8519375897032269E-2</v>
      </c>
    </row>
    <row r="18" spans="1:13" ht="14.45" customHeight="1" x14ac:dyDescent="0.25">
      <c r="A18" s="277" t="s">
        <v>132</v>
      </c>
      <c r="B18" s="206">
        <v>6</v>
      </c>
      <c r="C18" s="254">
        <f t="shared" si="0"/>
        <v>2.7779063845548405E-2</v>
      </c>
    </row>
    <row r="19" spans="1:13" ht="14.45" customHeight="1" thickBot="1" x14ac:dyDescent="0.3">
      <c r="A19" s="322" t="s">
        <v>112</v>
      </c>
      <c r="B19" s="258">
        <v>1247</v>
      </c>
      <c r="C19" s="260">
        <f t="shared" si="0"/>
        <v>5.7734154358998104</v>
      </c>
    </row>
    <row r="20" spans="1:13" ht="14.45" customHeight="1" thickBot="1" x14ac:dyDescent="0.3">
      <c r="A20" s="117" t="s">
        <v>113</v>
      </c>
      <c r="B20" s="240">
        <f>SUM(B21:B25)</f>
        <v>21599</v>
      </c>
      <c r="C20" s="316"/>
    </row>
    <row r="21" spans="1:13" ht="14.45" customHeight="1" x14ac:dyDescent="0.25">
      <c r="A21" s="226" t="s">
        <v>133</v>
      </c>
      <c r="B21" s="200">
        <v>17096</v>
      </c>
      <c r="C21" s="304">
        <f>B21/B$20*100</f>
        <v>79.151812583915927</v>
      </c>
    </row>
    <row r="22" spans="1:13" ht="14.45" customHeight="1" x14ac:dyDescent="0.25">
      <c r="A22" s="246" t="s">
        <v>134</v>
      </c>
      <c r="B22" s="206">
        <v>1267</v>
      </c>
      <c r="C22" s="307">
        <f>B22/B$20*100</f>
        <v>5.866012315384971</v>
      </c>
    </row>
    <row r="23" spans="1:13" ht="14.45" customHeight="1" x14ac:dyDescent="0.25">
      <c r="A23" s="246" t="s">
        <v>135</v>
      </c>
      <c r="B23" s="206">
        <v>1420</v>
      </c>
      <c r="C23" s="307">
        <f>B23/B$20*100</f>
        <v>6.5743784434464558</v>
      </c>
    </row>
    <row r="24" spans="1:13" ht="14.45" customHeight="1" x14ac:dyDescent="0.25">
      <c r="A24" s="246" t="s">
        <v>136</v>
      </c>
      <c r="B24" s="206">
        <v>1366</v>
      </c>
      <c r="C24" s="307">
        <f>B24/B$20*100</f>
        <v>6.3243668688365204</v>
      </c>
    </row>
    <row r="25" spans="1:13" ht="14.45" customHeight="1" thickBot="1" x14ac:dyDescent="0.3">
      <c r="A25" s="230" t="s">
        <v>98</v>
      </c>
      <c r="B25" s="213">
        <v>450</v>
      </c>
      <c r="C25" s="310">
        <f>B25/B$20*100</f>
        <v>2.0834297884161304</v>
      </c>
    </row>
    <row r="26" spans="1:13" ht="14.45" customHeight="1" x14ac:dyDescent="0.25">
      <c r="A26" s="162" t="s">
        <v>69</v>
      </c>
      <c r="B26" s="323"/>
      <c r="C26" s="324"/>
    </row>
    <row r="27" spans="1:13" ht="14.45" customHeight="1" x14ac:dyDescent="0.25">
      <c r="A27" s="162" t="s">
        <v>137</v>
      </c>
      <c r="C27" s="162"/>
    </row>
    <row r="28" spans="1:13" ht="14.45" customHeight="1" x14ac:dyDescent="0.25">
      <c r="B28" s="218"/>
      <c r="C28" s="218"/>
    </row>
    <row r="32" spans="1:13" ht="14.45" customHeight="1" x14ac:dyDescent="0.25">
      <c r="M32" s="165"/>
    </row>
  </sheetData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7</vt:i4>
      </vt:variant>
    </vt:vector>
  </HeadingPairs>
  <TitlesOfParts>
    <vt:vector size="21" baseType="lpstr">
      <vt:lpstr>Riepilogo tabelle e figure</vt:lpstr>
      <vt:lpstr>Tabella 2.1a</vt:lpstr>
      <vt:lpstr>Tabella 2.2a</vt:lpstr>
      <vt:lpstr>Tabella 2.3</vt:lpstr>
      <vt:lpstr>Tabella 2.4</vt:lpstr>
      <vt:lpstr>Tabella 2.5</vt:lpstr>
      <vt:lpstr>Tabella 2.6</vt:lpstr>
      <vt:lpstr>Tabella 2.7</vt:lpstr>
      <vt:lpstr>Tabella 2.8</vt:lpstr>
      <vt:lpstr>Tabella 2.9</vt:lpstr>
      <vt:lpstr>Tabella 2.10</vt:lpstr>
      <vt:lpstr>Tabella 2.11 e Figure 2.3 2.4</vt:lpstr>
      <vt:lpstr>Tabella 2.12</vt:lpstr>
      <vt:lpstr>Tabella 2.13</vt:lpstr>
      <vt:lpstr>'Tabella 2.11 e Figure 2.3 2.4'!Area_stampa</vt:lpstr>
      <vt:lpstr>'Tabella 2.4'!Area_stampa</vt:lpstr>
      <vt:lpstr>'Tabella 2.5'!Area_stampa</vt:lpstr>
      <vt:lpstr>'Tabella 2.6'!Area_stampa</vt:lpstr>
      <vt:lpstr>'Tabella 2.7'!Area_stampa</vt:lpstr>
      <vt:lpstr>'Tabella 2.8'!Area_stampa</vt:lpstr>
      <vt:lpstr>'Tabella 2.9'!Area_stampa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Falcone Tiziana</dc:creator>
  <cp:lastModifiedBy>Falcone Tiziana</cp:lastModifiedBy>
  <dcterms:created xsi:type="dcterms:W3CDTF">2024-06-25T06:27:09Z</dcterms:created>
  <dcterms:modified xsi:type="dcterms:W3CDTF">2024-06-25T09:32:25Z</dcterms:modified>
</cp:coreProperties>
</file>