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lcone_Tiziana\Desktop\"/>
    </mc:Choice>
  </mc:AlternateContent>
  <xr:revisionPtr revIDLastSave="0" documentId="13_ncr:1_{6081A44F-D46E-409D-91AB-D2F453A38B5E}" xr6:coauthVersionLast="47" xr6:coauthVersionMax="47" xr10:uidLastSave="{00000000-0000-0000-0000-000000000000}"/>
  <bookViews>
    <workbookView xWindow="28680" yWindow="-120" windowWidth="29040" windowHeight="15840" xr2:uid="{CE5C7367-60FA-46B3-9C66-850AE1C0B963}"/>
  </bookViews>
  <sheets>
    <sheet name="Riepilogo tabelle e figure" sheetId="2" r:id="rId1"/>
    <sheet name="Tabella 2.1c" sheetId="3" r:id="rId2"/>
    <sheet name="Tabella 2.2c" sheetId="4" r:id="rId3"/>
    <sheet name="Tabella 2.23" sheetId="5" r:id="rId4"/>
    <sheet name="Tabella 2.24" sheetId="6" r:id="rId5"/>
    <sheet name="Tabella 2.25" sheetId="7" r:id="rId6"/>
    <sheet name="Tabella 2.26" sheetId="8" r:id="rId7"/>
    <sheet name="Tabella 2.27" sheetId="9" r:id="rId8"/>
    <sheet name="Tabella 2.28" sheetId="10" r:id="rId9"/>
    <sheet name="Tabella 2.29" sheetId="11" r:id="rId10"/>
    <sheet name="Tabella 2.30" sheetId="12" r:id="rId11"/>
    <sheet name="Tabella 2.31" sheetId="13" r:id="rId12"/>
  </sheets>
  <definedNames>
    <definedName name="_xlnm._FilterDatabase" localSheetId="8" hidden="1">'Tabella 2.28'!$A$1:$K$23</definedName>
    <definedName name="_xlnm.Print_Area" localSheetId="3">'Tabella 2.23'!$A$1:$C$12</definedName>
    <definedName name="_xlnm.Print_Area" localSheetId="5">'Tabella 2.25'!$A$1:$M$16</definedName>
    <definedName name="_xlnm.Print_Area" localSheetId="6">'Tabella 2.26'!$A$1:$M$27</definedName>
    <definedName name="_xlnm.Print_Area" localSheetId="7">'Tabella 2.27'!$A$1:$M$14</definedName>
    <definedName name="_xlnm.Print_Area" localSheetId="8">'Tabella 2.28'!$A$1:$K$22</definedName>
    <definedName name="_xlnm.Print_Area" localSheetId="9">'Tabella 2.29'!$A$1:$C$18</definedName>
    <definedName name="_xlnm.Print_Area" localSheetId="11">'Tabella 2.31'!$A$1:$M$15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3" l="1"/>
  <c r="I14" i="13"/>
  <c r="G14" i="13"/>
  <c r="L13" i="13"/>
  <c r="G13" i="13"/>
  <c r="E13" i="13"/>
  <c r="L12" i="13"/>
  <c r="L11" i="13"/>
  <c r="L10" i="13"/>
  <c r="K10" i="13"/>
  <c r="L9" i="13"/>
  <c r="K9" i="13"/>
  <c r="I9" i="13"/>
  <c r="L8" i="13"/>
  <c r="K8" i="13"/>
  <c r="I8" i="13"/>
  <c r="G8" i="13"/>
  <c r="L7" i="13"/>
  <c r="K7" i="13"/>
  <c r="I7" i="13"/>
  <c r="G7" i="13"/>
  <c r="L6" i="13"/>
  <c r="I6" i="13"/>
  <c r="G6" i="13"/>
  <c r="J5" i="13"/>
  <c r="K12" i="13" s="1"/>
  <c r="H5" i="13"/>
  <c r="I11" i="13" s="1"/>
  <c r="F5" i="13"/>
  <c r="G10" i="13" s="1"/>
  <c r="D5" i="13"/>
  <c r="E9" i="13" s="1"/>
  <c r="B5" i="13"/>
  <c r="C8" i="13" s="1"/>
  <c r="B5" i="12"/>
  <c r="C7" i="12" s="1"/>
  <c r="C17" i="11"/>
  <c r="C16" i="11"/>
  <c r="B15" i="11"/>
  <c r="C18" i="11" s="1"/>
  <c r="C14" i="11"/>
  <c r="C13" i="11"/>
  <c r="C6" i="11"/>
  <c r="C5" i="11"/>
  <c r="B4" i="11"/>
  <c r="C9" i="11" s="1"/>
  <c r="J22" i="10"/>
  <c r="C22" i="10"/>
  <c r="J21" i="10"/>
  <c r="J20" i="10"/>
  <c r="I20" i="10"/>
  <c r="J19" i="10"/>
  <c r="E19" i="10"/>
  <c r="C19" i="10"/>
  <c r="J18" i="10"/>
  <c r="C18" i="10"/>
  <c r="J17" i="10"/>
  <c r="H16" i="10"/>
  <c r="I22" i="10" s="1"/>
  <c r="F16" i="10"/>
  <c r="G22" i="10" s="1"/>
  <c r="D16" i="10"/>
  <c r="E21" i="10" s="1"/>
  <c r="B16" i="10"/>
  <c r="C21" i="10" s="1"/>
  <c r="J15" i="10"/>
  <c r="E15" i="10"/>
  <c r="C15" i="10"/>
  <c r="J14" i="10"/>
  <c r="J13" i="10"/>
  <c r="J12" i="10"/>
  <c r="G12" i="10"/>
  <c r="C12" i="10"/>
  <c r="J11" i="10"/>
  <c r="E11" i="10"/>
  <c r="C11" i="10"/>
  <c r="J10" i="10"/>
  <c r="J9" i="10"/>
  <c r="J8" i="10"/>
  <c r="G8" i="10"/>
  <c r="E8" i="10"/>
  <c r="C8" i="10"/>
  <c r="J7" i="10"/>
  <c r="E7" i="10"/>
  <c r="C7" i="10"/>
  <c r="J6" i="10"/>
  <c r="C6" i="10"/>
  <c r="H5" i="10"/>
  <c r="I15" i="10" s="1"/>
  <c r="F5" i="10"/>
  <c r="G14" i="10" s="1"/>
  <c r="D5" i="10"/>
  <c r="E14" i="10" s="1"/>
  <c r="B5" i="10"/>
  <c r="C13" i="10" s="1"/>
  <c r="L13" i="9"/>
  <c r="M13" i="9" s="1"/>
  <c r="I13" i="9"/>
  <c r="G13" i="9"/>
  <c r="E13" i="9"/>
  <c r="C13" i="9"/>
  <c r="L12" i="9"/>
  <c r="M12" i="9" s="1"/>
  <c r="G12" i="9"/>
  <c r="E12" i="9"/>
  <c r="C12" i="9"/>
  <c r="L11" i="9"/>
  <c r="E11" i="9"/>
  <c r="C11" i="9"/>
  <c r="L10" i="9"/>
  <c r="G10" i="9"/>
  <c r="C10" i="9"/>
  <c r="L9" i="9"/>
  <c r="M10" i="9" s="1"/>
  <c r="J9" i="9"/>
  <c r="K11" i="9" s="1"/>
  <c r="H9" i="9"/>
  <c r="I10" i="9" s="1"/>
  <c r="F9" i="9"/>
  <c r="G11" i="9" s="1"/>
  <c r="D9" i="9"/>
  <c r="E10" i="9" s="1"/>
  <c r="B9" i="9"/>
  <c r="L8" i="9"/>
  <c r="K8" i="9"/>
  <c r="I8" i="9"/>
  <c r="G8" i="9"/>
  <c r="L7" i="9"/>
  <c r="K7" i="9"/>
  <c r="I7" i="9"/>
  <c r="G7" i="9"/>
  <c r="L6" i="9"/>
  <c r="I6" i="9"/>
  <c r="G6" i="9"/>
  <c r="J5" i="9"/>
  <c r="K6" i="9" s="1"/>
  <c r="H5" i="9"/>
  <c r="F5" i="9"/>
  <c r="D5" i="9"/>
  <c r="E6" i="9" s="1"/>
  <c r="B5" i="9"/>
  <c r="C8" i="9" s="1"/>
  <c r="L26" i="8"/>
  <c r="L25" i="8"/>
  <c r="K25" i="8"/>
  <c r="L24" i="8"/>
  <c r="K24" i="8"/>
  <c r="I24" i="8"/>
  <c r="L23" i="8"/>
  <c r="K23" i="8"/>
  <c r="I23" i="8"/>
  <c r="G23" i="8"/>
  <c r="L22" i="8"/>
  <c r="K22" i="8"/>
  <c r="I22" i="8"/>
  <c r="G22" i="8"/>
  <c r="L21" i="8"/>
  <c r="K21" i="8"/>
  <c r="I21" i="8"/>
  <c r="G21" i="8"/>
  <c r="J18" i="8"/>
  <c r="K26" i="8" s="1"/>
  <c r="H18" i="8"/>
  <c r="I26" i="8" s="1"/>
  <c r="F18" i="8"/>
  <c r="G25" i="8" s="1"/>
  <c r="D18" i="8"/>
  <c r="E24" i="8" s="1"/>
  <c r="B18" i="8"/>
  <c r="C23" i="8" s="1"/>
  <c r="L17" i="8"/>
  <c r="L16" i="8"/>
  <c r="K16" i="8"/>
  <c r="L15" i="8"/>
  <c r="K15" i="8"/>
  <c r="I15" i="8"/>
  <c r="L14" i="8"/>
  <c r="K14" i="8"/>
  <c r="I14" i="8"/>
  <c r="G14" i="8"/>
  <c r="L13" i="8"/>
  <c r="K13" i="8"/>
  <c r="I13" i="8"/>
  <c r="G13" i="8"/>
  <c r="L12" i="8"/>
  <c r="K12" i="8"/>
  <c r="I12" i="8"/>
  <c r="G12" i="8"/>
  <c r="J9" i="8"/>
  <c r="K17" i="8" s="1"/>
  <c r="H9" i="8"/>
  <c r="I17" i="8" s="1"/>
  <c r="F9" i="8"/>
  <c r="G16" i="8" s="1"/>
  <c r="D9" i="8"/>
  <c r="E15" i="8" s="1"/>
  <c r="B9" i="8"/>
  <c r="C14" i="8" s="1"/>
  <c r="L7" i="8"/>
  <c r="E7" i="8"/>
  <c r="C7" i="8"/>
  <c r="L6" i="8"/>
  <c r="E6" i="8"/>
  <c r="C6" i="8"/>
  <c r="J5" i="8"/>
  <c r="L5" i="8" s="1"/>
  <c r="H5" i="8"/>
  <c r="I7" i="8" s="1"/>
  <c r="F5" i="8"/>
  <c r="G6" i="8" s="1"/>
  <c r="D5" i="8"/>
  <c r="B5" i="8"/>
  <c r="L10" i="7"/>
  <c r="M10" i="7" s="1"/>
  <c r="K10" i="7"/>
  <c r="I10" i="7"/>
  <c r="G10" i="7"/>
  <c r="E10" i="7"/>
  <c r="L9" i="7"/>
  <c r="M9" i="7" s="1"/>
  <c r="I9" i="7"/>
  <c r="G9" i="7"/>
  <c r="E9" i="7"/>
  <c r="C9" i="7"/>
  <c r="L8" i="7"/>
  <c r="M8" i="7" s="1"/>
  <c r="G8" i="7"/>
  <c r="E8" i="7"/>
  <c r="C8" i="7"/>
  <c r="L7" i="7"/>
  <c r="G7" i="7"/>
  <c r="E7" i="7"/>
  <c r="C7" i="7"/>
  <c r="L6" i="7"/>
  <c r="M6" i="7" s="1"/>
  <c r="G6" i="7"/>
  <c r="E6" i="7"/>
  <c r="C6" i="7"/>
  <c r="L5" i="7"/>
  <c r="M7" i="7" s="1"/>
  <c r="J5" i="7"/>
  <c r="K7" i="7" s="1"/>
  <c r="H5" i="7"/>
  <c r="I6" i="7" s="1"/>
  <c r="F5" i="7"/>
  <c r="D5" i="7"/>
  <c r="B5" i="7"/>
  <c r="C10" i="7" s="1"/>
  <c r="C13" i="6"/>
  <c r="C12" i="6"/>
  <c r="C11" i="6"/>
  <c r="C10" i="6"/>
  <c r="B9" i="6"/>
  <c r="C5" i="6"/>
  <c r="C4" i="6"/>
  <c r="B4" i="6"/>
  <c r="C8" i="6" s="1"/>
  <c r="B3" i="6"/>
  <c r="C9" i="6" s="1"/>
  <c r="C8" i="5"/>
  <c r="B7" i="5"/>
  <c r="C9" i="5" s="1"/>
  <c r="Q28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Q25" i="4"/>
  <c r="Q24" i="4"/>
  <c r="Q23" i="4"/>
  <c r="Q22" i="4"/>
  <c r="Q21" i="4"/>
  <c r="Q20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27" i="4" s="1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0" i="2"/>
  <c r="A19" i="2"/>
  <c r="A16" i="2"/>
  <c r="A15" i="2"/>
  <c r="A14" i="2"/>
  <c r="A13" i="2"/>
  <c r="A12" i="2"/>
  <c r="A11" i="2"/>
  <c r="A10" i="2"/>
  <c r="A7" i="2"/>
  <c r="A4" i="2"/>
  <c r="M6" i="13" l="1"/>
  <c r="M8" i="13"/>
  <c r="M21" i="8"/>
  <c r="M23" i="8"/>
  <c r="M9" i="13"/>
  <c r="M12" i="8"/>
  <c r="M14" i="8"/>
  <c r="M7" i="8"/>
  <c r="M6" i="8"/>
  <c r="M14" i="13"/>
  <c r="C17" i="8"/>
  <c r="I12" i="10"/>
  <c r="B6" i="5"/>
  <c r="K6" i="7"/>
  <c r="I6" i="8"/>
  <c r="K7" i="8"/>
  <c r="L9" i="8"/>
  <c r="C13" i="8"/>
  <c r="E14" i="8"/>
  <c r="G15" i="8"/>
  <c r="I16" i="8"/>
  <c r="L18" i="8"/>
  <c r="C22" i="8"/>
  <c r="E23" i="8"/>
  <c r="G24" i="8"/>
  <c r="I25" i="8"/>
  <c r="L5" i="9"/>
  <c r="M7" i="9" s="1"/>
  <c r="C7" i="9"/>
  <c r="E8" i="9"/>
  <c r="K10" i="9"/>
  <c r="I6" i="10"/>
  <c r="E9" i="10"/>
  <c r="I10" i="10"/>
  <c r="E13" i="10"/>
  <c r="I14" i="10"/>
  <c r="G17" i="10"/>
  <c r="C20" i="10"/>
  <c r="G21" i="10"/>
  <c r="C10" i="11"/>
  <c r="L5" i="13"/>
  <c r="C7" i="13"/>
  <c r="E8" i="13"/>
  <c r="G9" i="13"/>
  <c r="I10" i="13"/>
  <c r="K11" i="13"/>
  <c r="K6" i="8"/>
  <c r="C12" i="8"/>
  <c r="E13" i="8"/>
  <c r="C21" i="8"/>
  <c r="E22" i="8"/>
  <c r="C6" i="9"/>
  <c r="E7" i="9"/>
  <c r="M11" i="9"/>
  <c r="G9" i="10"/>
  <c r="G13" i="10"/>
  <c r="I17" i="10"/>
  <c r="E20" i="10"/>
  <c r="I21" i="10"/>
  <c r="C11" i="11"/>
  <c r="C6" i="13"/>
  <c r="E7" i="13"/>
  <c r="C14" i="13"/>
  <c r="C26" i="8"/>
  <c r="I8" i="10"/>
  <c r="E12" i="8"/>
  <c r="E21" i="8"/>
  <c r="I9" i="10"/>
  <c r="E12" i="10"/>
  <c r="I13" i="10"/>
  <c r="G20" i="10"/>
  <c r="C12" i="11"/>
  <c r="B4" i="12"/>
  <c r="E6" i="13"/>
  <c r="C13" i="13"/>
  <c r="E14" i="13"/>
  <c r="J5" i="10"/>
  <c r="K15" i="10" s="1"/>
  <c r="C11" i="13"/>
  <c r="C6" i="6"/>
  <c r="I8" i="7"/>
  <c r="K9" i="7"/>
  <c r="C16" i="8"/>
  <c r="E17" i="8"/>
  <c r="C25" i="8"/>
  <c r="E26" i="8"/>
  <c r="I12" i="9"/>
  <c r="K13" i="9"/>
  <c r="G7" i="10"/>
  <c r="C10" i="10"/>
  <c r="G11" i="10"/>
  <c r="C14" i="10"/>
  <c r="G15" i="10"/>
  <c r="J16" i="10"/>
  <c r="E18" i="10"/>
  <c r="I19" i="10"/>
  <c r="E22" i="10"/>
  <c r="C7" i="11"/>
  <c r="C5" i="12"/>
  <c r="K6" i="13"/>
  <c r="C10" i="13"/>
  <c r="E11" i="13"/>
  <c r="G12" i="13"/>
  <c r="I13" i="13"/>
  <c r="K14" i="13"/>
  <c r="C12" i="13"/>
  <c r="G19" i="10"/>
  <c r="E12" i="13"/>
  <c r="C7" i="6"/>
  <c r="I7" i="7"/>
  <c r="K8" i="7"/>
  <c r="G7" i="8"/>
  <c r="C15" i="8"/>
  <c r="E16" i="8"/>
  <c r="G17" i="8"/>
  <c r="C24" i="8"/>
  <c r="E25" i="8"/>
  <c r="G26" i="8"/>
  <c r="I11" i="9"/>
  <c r="K12" i="9"/>
  <c r="E6" i="10"/>
  <c r="I7" i="10"/>
  <c r="E10" i="10"/>
  <c r="I11" i="10"/>
  <c r="C17" i="10"/>
  <c r="G18" i="10"/>
  <c r="C8" i="11"/>
  <c r="C6" i="12"/>
  <c r="C9" i="13"/>
  <c r="E10" i="13"/>
  <c r="G11" i="13"/>
  <c r="I12" i="13"/>
  <c r="K13" i="13"/>
  <c r="G6" i="10"/>
  <c r="C9" i="10"/>
  <c r="G10" i="10"/>
  <c r="E17" i="10"/>
  <c r="I18" i="10"/>
  <c r="K17" i="10" l="1"/>
  <c r="K21" i="10"/>
  <c r="K22" i="10"/>
  <c r="K18" i="10"/>
  <c r="M6" i="9"/>
  <c r="K12" i="10"/>
  <c r="K8" i="10"/>
  <c r="K14" i="10"/>
  <c r="K10" i="10"/>
  <c r="K6" i="10"/>
  <c r="M16" i="8"/>
  <c r="M17" i="8"/>
  <c r="K11" i="10"/>
  <c r="C9" i="12"/>
  <c r="B3" i="12"/>
  <c r="C10" i="12" s="1"/>
  <c r="C8" i="12"/>
  <c r="K20" i="10"/>
  <c r="M22" i="8"/>
  <c r="M26" i="8"/>
  <c r="M25" i="8"/>
  <c r="K13" i="10"/>
  <c r="K19" i="10"/>
  <c r="M15" i="8"/>
  <c r="M7" i="13"/>
  <c r="M11" i="13"/>
  <c r="M12" i="13"/>
  <c r="M10" i="13"/>
  <c r="M13" i="13"/>
  <c r="M13" i="8"/>
  <c r="K7" i="10"/>
  <c r="C11" i="5"/>
  <c r="B5" i="5"/>
  <c r="C12" i="5" s="1"/>
  <c r="C10" i="5"/>
  <c r="C6" i="5"/>
  <c r="C7" i="5"/>
  <c r="K9" i="10"/>
  <c r="M8" i="9"/>
  <c r="M24" i="8"/>
  <c r="C4" i="12" l="1"/>
</calcChain>
</file>

<file path=xl/sharedStrings.xml><?xml version="1.0" encoding="utf-8"?>
<sst xmlns="http://schemas.openxmlformats.org/spreadsheetml/2006/main" count="341" uniqueCount="151">
  <si>
    <t>Strutture che hanno partecipato alla raccolta dati</t>
  </si>
  <si>
    <t>Interventi raccolti dalle strutture che hanno partecipato alla raccolta dati</t>
  </si>
  <si>
    <t>Analisi sugli interventi</t>
  </si>
  <si>
    <t>Analisi sui dispositivi</t>
  </si>
  <si>
    <t>Spalla</t>
  </si>
  <si>
    <t>Tabella 2.1c. Spalla. Numero di strutture che hanno raccolto dati per il RIAP, per istituzione partecipante (anni 2007-2021)</t>
  </si>
  <si>
    <t>Istituzione partecipante</t>
  </si>
  <si>
    <t>Regione</t>
  </si>
  <si>
    <t>N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</si>
  <si>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</si>
  <si>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</si>
  <si>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</si>
  <si>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</si>
  <si>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</si>
  <si>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</si>
  <si>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</si>
  <si>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</si>
  <si>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</si>
  <si>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</si>
  <si>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</si>
  <si>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</si>
  <si>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</si>
  <si>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</si>
  <si>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</si>
  <si>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</si>
  <si>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</si>
  <si>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</si>
  <si>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</si>
  <si>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</si>
  <si>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</si>
  <si>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</si>
  <si>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</si>
  <si>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Interventi di spalla</t>
  </si>
  <si>
    <t xml:space="preserve">   Tutti gli interventi</t>
  </si>
  <si>
    <t>Tabella 2.2c. Spalla. Numero di interventi RIAP ammessi al controllo di qualità, per istituzione partecipante (anni 2007-2021)</t>
  </si>
  <si>
    <t>Totale</t>
  </si>
  <si>
    <t>Totale interventi</t>
  </si>
  <si>
    <r>
      <t xml:space="preserve">Tabella 2.23. Spalla. Numero di interventi utili per le analisi sugli interventi e </t>
    </r>
    <r>
      <rPr>
        <i/>
        <sz val="10"/>
        <color rgb="FF20B14A"/>
        <rFont val="Aptos Narrow"/>
        <family val="2"/>
        <scheme val="minor"/>
      </rPr>
      <t>completeness</t>
    </r>
    <r>
      <rPr>
        <sz val="10"/>
        <color rgb="FF20B14A"/>
        <rFont val="Aptos Narrow"/>
        <family val="2"/>
        <scheme val="minor"/>
      </rPr>
      <t>, per tipo di intervento (anni 2007-2021)</t>
    </r>
  </si>
  <si>
    <t>%</t>
  </si>
  <si>
    <t>Completeness (*)</t>
  </si>
  <si>
    <t>2007-2021</t>
  </si>
  <si>
    <t>(1)</t>
  </si>
  <si>
    <t>(2)</t>
  </si>
  <si>
    <t>(3)</t>
  </si>
  <si>
    <t>(4)</t>
  </si>
  <si>
    <t>Tipo di intervento</t>
  </si>
  <si>
    <t>Primario</t>
  </si>
  <si>
    <t>na (***)</t>
  </si>
  <si>
    <t>Sostituzione totale</t>
  </si>
  <si>
    <t>- in elezione</t>
  </si>
  <si>
    <t>- in urgenza</t>
  </si>
  <si>
    <t>Sostituzione parziale</t>
  </si>
  <si>
    <t>Non specificato</t>
  </si>
  <si>
    <t>Revisione (**)</t>
  </si>
  <si>
    <r>
      <t xml:space="preserve">(*) </t>
    </r>
    <r>
      <rPr>
        <i/>
        <sz val="10"/>
        <rFont val="Aptos Narrow"/>
        <family val="2"/>
        <scheme val="minor"/>
      </rPr>
      <t>Completeness</t>
    </r>
    <r>
      <rPr>
        <sz val="10"/>
        <rFont val="Aptos Narrow"/>
        <family val="2"/>
        <scheme val="minor"/>
      </rPr>
      <t xml:space="preserve"> (espressa in %): numero di interventi registrati nel RIAP e linkati alle SDO che passano il CQ sugli interventi diviso per: numero di interventi registrati nelle SDO dalle istituzioni partecipanti (1), (3); numero di interventi registrati nelle SDO a livello nazionale (2), (4)</t>
    </r>
  </si>
  <si>
    <t>(**) Interventi di revisione totale o parziale, rimozione, rimozione con impianto di spaziatore, sostituzione spaziatore</t>
  </si>
  <si>
    <t>(***) Nel caso degli interventi di protesi di spalla, non è disponibile un codice ICD9-CM che permetta di identificare la revisione nelle SDO</t>
  </si>
  <si>
    <t>Tabella 2.24. Spalla. Numero di interventi di sostituzione totale per tipo di protesi impiantata (anni
2007-2021)</t>
  </si>
  <si>
    <t>Tipo di protesi impiantata nella sostituzione totale</t>
  </si>
  <si>
    <t>In elezione</t>
  </si>
  <si>
    <t>- anatomica</t>
  </si>
  <si>
    <t>- rivestimento</t>
  </si>
  <si>
    <t>- inversa</t>
  </si>
  <si>
    <t>- di interposizione</t>
  </si>
  <si>
    <t>In urgenza</t>
  </si>
  <si>
    <t>Tabella 2.25. Spalla. Numero di interventi per tipologia di istituto di ricovero e per tipo di intervento (anni 2007-2021)</t>
  </si>
  <si>
    <t>Revisione (*)</t>
  </si>
  <si>
    <t>TOTALE</t>
  </si>
  <si>
    <t>in elezione</t>
  </si>
  <si>
    <t>in urgenza</t>
  </si>
  <si>
    <t>Tipologia di istituto</t>
  </si>
  <si>
    <r>
      <t>Istituti pubblici gruppo 1</t>
    </r>
    <r>
      <rPr>
        <vertAlign val="superscript"/>
        <sz val="10"/>
        <rFont val="Aptos Narrow"/>
        <family val="2"/>
        <scheme val="minor"/>
      </rPr>
      <t>(a)</t>
    </r>
  </si>
  <si>
    <r>
      <t>Istituti pubblici gruppo 2</t>
    </r>
    <r>
      <rPr>
        <vertAlign val="superscript"/>
        <sz val="10"/>
        <rFont val="Aptos Narrow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</si>
  <si>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Aptos Narrow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</si>
  <si>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Aptos Narrow"/>
        <family val="2"/>
        <scheme val="minor"/>
      </rPr>
      <t>(d)</t>
    </r>
  </si>
  <si>
    <r>
      <t>Istituti privati non accreditati</t>
    </r>
    <r>
      <rPr>
        <vertAlign val="superscript"/>
        <sz val="10"/>
        <rFont val="Aptos Narrow"/>
        <family val="2"/>
        <scheme val="minor"/>
      </rPr>
      <t>(e)</t>
    </r>
  </si>
  <si>
    <r>
      <t>(*)</t>
    </r>
    <r>
      <rPr>
        <vertAlign val="superscript"/>
        <sz val="10"/>
        <rFont val="Aptos Narrow"/>
        <family val="2"/>
        <scheme val="minor"/>
      </rPr>
      <t xml:space="preserve"> </t>
    </r>
    <r>
      <rPr>
        <sz val="10"/>
        <rFont val="Aptos Narrow"/>
        <family val="2"/>
        <scheme val="minor"/>
      </rPr>
      <t>Interventi di revisione totale o parziale, rimozione, rimozione con impianto di spaziatore, sostituzione spaziatore</t>
    </r>
  </si>
  <si>
    <r>
      <rPr>
        <vertAlign val="superscript"/>
        <sz val="10"/>
        <color theme="1"/>
        <rFont val="Aptos Narrow"/>
        <family val="2"/>
        <scheme val="minor"/>
      </rPr>
      <t xml:space="preserve">(a) </t>
    </r>
    <r>
      <rPr>
        <sz val="10"/>
        <color theme="1"/>
        <rFont val="Aptos Narrow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</si>
  <si>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Aptos Narrow"/>
        <family val="2"/>
        <scheme val="minor"/>
      </rPr>
      <t xml:space="preserve">(b) </t>
    </r>
    <r>
      <rPr>
        <sz val="10"/>
        <color theme="1"/>
        <rFont val="Aptos Narrow"/>
        <family val="2"/>
        <scheme val="minor"/>
      </rPr>
      <t>Ospedali a gestione diretta</t>
    </r>
  </si>
  <si>
    <r>
      <rPr>
        <vertAlign val="superscript"/>
        <sz val="10"/>
        <color theme="1"/>
        <rFont val="Aptos Narrow"/>
        <family val="2"/>
        <scheme val="minor"/>
      </rPr>
      <t xml:space="preserve">(c) </t>
    </r>
    <r>
      <rPr>
        <sz val="10"/>
        <color theme="1"/>
        <rFont val="Aptos Narrow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</si>
  <si>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Aptos Narrow"/>
        <family val="2"/>
        <scheme val="minor"/>
      </rPr>
      <t xml:space="preserve">(d) </t>
    </r>
    <r>
      <rPr>
        <sz val="10"/>
        <color theme="1"/>
        <rFont val="Aptos Narrow"/>
        <family val="2"/>
        <scheme val="minor"/>
      </rPr>
      <t>Case di cura private accreditate</t>
    </r>
  </si>
  <si>
    <r>
      <rPr>
        <vertAlign val="superscript"/>
        <sz val="10"/>
        <color theme="1"/>
        <rFont val="Aptos Narrow"/>
        <family val="2"/>
        <scheme val="minor"/>
      </rPr>
      <t xml:space="preserve">(e) </t>
    </r>
    <r>
      <rPr>
        <sz val="10"/>
        <color theme="1"/>
        <rFont val="Aptos Narrow"/>
        <family val="2"/>
        <scheme val="minor"/>
      </rPr>
      <t>Case di cura private non accreditate</t>
    </r>
  </si>
  <si>
    <t>Tabella 2.26. Spalla. Numero di interventi per genere e classe di età dei pazienti e per tipo di intervento (anni 2007-2021)</t>
  </si>
  <si>
    <t>Genere</t>
  </si>
  <si>
    <t>Maschi</t>
  </si>
  <si>
    <t>Femmine</t>
  </si>
  <si>
    <t xml:space="preserve">Classe di età per genere 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</si>
  <si>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</si>
  <si>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</si>
  <si>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</si>
  <si>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</si>
  <si>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</si>
  <si>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</si>
  <si>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</si>
  <si>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</si>
  <si>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(*) Interventi di revisione totale o parziale, rimozione, rimozione con impianto di spaziatore, sostituzione spaziatore</t>
  </si>
  <si>
    <t>Tabella 2.27. Spalla. Numero di interventi per caratteristiche dell'intervento chirurgico (lato operato e via di accesso) e per tipo di intervento (anni 2007-2021)</t>
  </si>
  <si>
    <t>Lato operato</t>
  </si>
  <si>
    <t>Destro</t>
  </si>
  <si>
    <t>Sinistro</t>
  </si>
  <si>
    <t xml:space="preserve">Bilaterale </t>
  </si>
  <si>
    <t>Via di accesso</t>
  </si>
  <si>
    <t>Deltoideo-pettorale</t>
  </si>
  <si>
    <t>Transdeltoidea</t>
  </si>
  <si>
    <t>Non specificata</t>
  </si>
  <si>
    <r>
      <t>Altro</t>
    </r>
    <r>
      <rPr>
        <sz val="9"/>
        <color theme="1"/>
        <rFont val="Wingdings"/>
        <charset val="2"/>
      </rPr>
      <t/>
    </r>
  </si>
  <si>
    <t>Tabella 2.28. Spalla. Numero di interventi primari per causa e tipologia di intervento precedente e per tipo di intervento (anni 2007-2021)</t>
  </si>
  <si>
    <t>Causa di intervento</t>
  </si>
  <si>
    <t>Osteartrosi eccentrica (*)</t>
  </si>
  <si>
    <t>Osteartrosi concentrica</t>
  </si>
  <si>
    <t>Artrite reumatoide</t>
  </si>
  <si>
    <t xml:space="preserve">Neoplasia </t>
  </si>
  <si>
    <t>Osteonecrosi</t>
  </si>
  <si>
    <t>Frattura</t>
  </si>
  <si>
    <t>Rottura massiva della cuffia, in assenza di artrosi</t>
  </si>
  <si>
    <t>Esiti frattura</t>
  </si>
  <si>
    <t>Lussazione</t>
  </si>
  <si>
    <t xml:space="preserve">Altro </t>
  </si>
  <si>
    <t>Intervento precedente</t>
  </si>
  <si>
    <t>Nessuno</t>
  </si>
  <si>
    <t>Osteosintesi</t>
  </si>
  <si>
    <t>Artrotomia</t>
  </si>
  <si>
    <t>Artrodesi</t>
  </si>
  <si>
    <t>Artroscopia</t>
  </si>
  <si>
    <t>(*) Include anche i dati raccolti sotto la definizione più generica di "artrosi"</t>
  </si>
  <si>
    <t>Tabella 2.29. Spalla. Numero di interventi di revisione per causa e tipologia di intervento precedente (anni 2007-2021)</t>
  </si>
  <si>
    <t>Instabilità</t>
  </si>
  <si>
    <t>Erosione glenoidea</t>
  </si>
  <si>
    <t xml:space="preserve">Infezione </t>
  </si>
  <si>
    <t>Esiti rimozione impianto</t>
  </si>
  <si>
    <t>Mobilizzazione asettica</t>
  </si>
  <si>
    <t>Frattura periprotesica</t>
  </si>
  <si>
    <t>Protesi dolorosa</t>
  </si>
  <si>
    <t>Rottura dell'impianto</t>
  </si>
  <si>
    <t>Altro</t>
  </si>
  <si>
    <t>Primario (**)</t>
  </si>
  <si>
    <t>Revisione di sostituzione della spalla (***)</t>
  </si>
  <si>
    <t>(**) Primario parziale: anatomico, di rivestimento, protesi impiantata non specificata; primario totale: anatomico, inverso</t>
  </si>
  <si>
    <t>(***) Revisione, rimozione, rimozione con impianto di spaziatore</t>
  </si>
  <si>
    <t>Tabella 2.30. Spalla. Numero di interventi utili per le analisi sui dispositivi, per tipo di intervento (anni 2007-2021)</t>
  </si>
  <si>
    <t>Tabella 2.31. Spalla. Numero di interventi per caratteristiche dell'intervento chirurgico e per tipo di intervento (anni 2007-2021)</t>
  </si>
  <si>
    <t>Fissazione della protesi</t>
  </si>
  <si>
    <t>Cementata (glenoide + stelo)</t>
  </si>
  <si>
    <t>Ibrida inversa (glenoide cementata e stelo non cementato)</t>
  </si>
  <si>
    <t>Ibrida (glenoide non cementata e stelo cementato)</t>
  </si>
  <si>
    <t>Non cementata (glenoide + stelo)</t>
  </si>
  <si>
    <t>Solo glenoide cementata</t>
  </si>
  <si>
    <t>Solo glenoide non cementata</t>
  </si>
  <si>
    <t>Solo stelo cementato</t>
  </si>
  <si>
    <t>Solo stelo non cementato</t>
  </si>
  <si>
    <t>Fissazione dichiarata "non applicabile" per glenoide e stelo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</si>
</sst>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9ADF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9ADF"/>
      <name val="Aptos Narrow"/>
      <family val="2"/>
      <scheme val="minor"/>
    </font>
    <font>
      <b/>
      <sz val="10"/>
      <color rgb="FF0070C0"/>
      <name val="Aptos Narrow"/>
      <family val="2"/>
      <scheme val="minor"/>
    </font>
    <font>
      <b/>
      <sz val="10"/>
      <color rgb="FF20B14A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2F9041"/>
      <name val="Aptos Narrow"/>
      <family val="2"/>
      <scheme val="minor"/>
    </font>
    <font>
      <sz val="10"/>
      <color rgb="FF20B14A"/>
      <name val="Aptos Narrow"/>
      <family val="2"/>
      <scheme val="minor"/>
    </font>
    <font>
      <i/>
      <sz val="10"/>
      <color rgb="FF20B14A"/>
      <name val="Aptos Narrow"/>
      <family val="2"/>
      <scheme val="minor"/>
    </font>
    <font>
      <sz val="10"/>
      <name val="Aptos Narrow"/>
      <family val="2"/>
      <scheme val="minor"/>
    </font>
    <font>
      <i/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i/>
      <sz val="1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vertAlign val="superscript"/>
      <sz val="10"/>
      <name val="Aptos Narrow"/>
      <family val="2"/>
      <scheme val="minor"/>
    </font>
    <font>
      <vertAlign val="superscript"/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9"/>
      <color theme="1"/>
      <name val="Wingdings"/>
      <charset val="2"/>
    </font>
    <font>
      <sz val="8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8AF"/>
        <bgColor indexed="64"/>
      </patternFill>
    </fill>
    <fill>
      <patternFill patternType="solid">
        <fgColor rgb="FFCCE6C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5EC"/>
        <bgColor indexed="64"/>
      </patternFill>
    </fill>
    <fill>
      <patternFill patternType="solid">
        <fgColor rgb="FFEEEEEF"/>
        <bgColor indexed="64"/>
      </patternFill>
    </fill>
    <fill>
      <patternFill patternType="solid">
        <fgColor rgb="FFFFF9AD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rgb="FF2C9FCE"/>
      </right>
      <top style="medium">
        <color theme="1"/>
      </top>
      <bottom/>
      <diagonal/>
    </border>
    <border>
      <left style="medium">
        <color rgb="FF2C9FCE"/>
      </left>
      <right style="medium">
        <color rgb="FF2C9FCE"/>
      </right>
      <top style="medium">
        <color theme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/>
      <diagonal/>
    </border>
    <border>
      <left style="medium">
        <color rgb="FF2C9FCE"/>
      </left>
      <right style="medium">
        <color rgb="FF2C9FCE"/>
      </right>
      <top/>
      <bottom/>
      <diagonal/>
    </border>
    <border>
      <left style="thin">
        <color indexed="64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thin">
        <color auto="1"/>
      </bottom>
      <diagonal/>
    </border>
    <border>
      <left/>
      <right style="medium">
        <color rgb="FF2C9FCE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/>
      <diagonal/>
    </border>
    <border>
      <left/>
      <right style="medium">
        <color rgb="FF2C9FCE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rgb="FF2C9FCE"/>
      </left>
      <right style="thin">
        <color rgb="FF2C9FCE"/>
      </right>
      <top/>
      <bottom style="medium">
        <color auto="1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/>
      <diagonal/>
    </border>
    <border>
      <left/>
      <right style="medium">
        <color rgb="FF2C9FCE"/>
      </right>
      <top style="medium">
        <color indexed="64"/>
      </top>
      <bottom/>
      <diagonal/>
    </border>
    <border>
      <left/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3" tint="0.39994506668294322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medium">
        <color auto="1"/>
      </top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/>
      <bottom style="thin">
        <color indexed="64"/>
      </bottom>
      <diagonal/>
    </border>
    <border>
      <left/>
      <right style="thin">
        <color rgb="FF2C9FCE"/>
      </right>
      <top/>
      <bottom style="thin">
        <color auto="1"/>
      </bottom>
      <diagonal/>
    </border>
    <border>
      <left style="thin">
        <color rgb="FF2C9FCE"/>
      </left>
      <right style="thin">
        <color rgb="FF2C9FCE"/>
      </right>
      <top/>
      <bottom style="thin">
        <color indexed="64"/>
      </bottom>
      <diagonal/>
    </border>
    <border>
      <left/>
      <right style="thin">
        <color rgb="FF2C9FCE"/>
      </right>
      <top style="thin">
        <color indexed="64"/>
      </top>
      <bottom style="thin">
        <color auto="1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/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 style="thin">
        <color theme="3" tint="0.39994506668294322"/>
      </right>
      <top style="thin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 style="thin">
        <color rgb="FF2C9FCE"/>
      </right>
      <top style="thin">
        <color indexed="64"/>
      </top>
      <bottom/>
      <diagonal/>
    </border>
    <border>
      <left/>
      <right style="medium">
        <color rgb="FF2C9FCE"/>
      </right>
      <top style="thin">
        <color indexed="64"/>
      </top>
      <bottom style="medium">
        <color theme="1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theme="1"/>
      </bottom>
      <diagonal/>
    </border>
    <border>
      <left/>
      <right style="thin">
        <color rgb="FF2C9FCE"/>
      </right>
      <top style="thin">
        <color indexed="64"/>
      </top>
      <bottom style="medium">
        <color theme="1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rgb="FF2C9FCE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quotePrefix="1" applyFont="1"/>
    <xf numFmtId="0" fontId="1" fillId="0" borderId="0" xfId="0" applyFont="1"/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3" fontId="0" fillId="0" borderId="6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3" fontId="0" fillId="3" borderId="10" xfId="0" applyNumberFormat="1" applyFill="1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12" xfId="0" applyNumberFormat="1" applyBorder="1" applyAlignment="1">
      <alignment vertical="center"/>
    </xf>
    <xf numFmtId="3" fontId="0" fillId="3" borderId="12" xfId="0" applyNumberFormat="1" applyFill="1" applyBorder="1" applyAlignment="1">
      <alignment vertical="center"/>
    </xf>
    <xf numFmtId="3" fontId="0" fillId="3" borderId="13" xfId="0" applyNumberForma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0" fillId="0" borderId="8" xfId="0" applyBorder="1" applyAlignment="1">
      <alignment vertical="center" wrapText="1"/>
    </xf>
    <xf numFmtId="3" fontId="0" fillId="0" borderId="13" xfId="0" applyNumberForma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3" fontId="1" fillId="3" borderId="3" xfId="0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right" vertical="center"/>
    </xf>
    <xf numFmtId="3" fontId="0" fillId="0" borderId="4" xfId="0" applyNumberFormat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3" fontId="0" fillId="0" borderId="0" xfId="0" applyNumberFormat="1"/>
    <xf numFmtId="0" fontId="9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12" fillId="4" borderId="15" xfId="0" applyFont="1" applyFill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3" fillId="4" borderId="16" xfId="0" applyFont="1" applyFill="1" applyBorder="1" applyAlignment="1">
      <alignment vertical="center"/>
    </xf>
    <xf numFmtId="0" fontId="13" fillId="4" borderId="17" xfId="0" applyFont="1" applyFill="1" applyBorder="1" applyAlignment="1">
      <alignment horizontal="right" vertical="center"/>
    </xf>
    <xf numFmtId="0" fontId="14" fillId="4" borderId="17" xfId="0" applyFont="1" applyFill="1" applyBorder="1" applyAlignment="1">
      <alignment horizontal="right" vertical="center"/>
    </xf>
    <xf numFmtId="0" fontId="14" fillId="4" borderId="18" xfId="0" applyFont="1" applyFill="1" applyBorder="1" applyAlignment="1">
      <alignment horizontal="centerContinuous" vertical="center"/>
    </xf>
    <xf numFmtId="0" fontId="14" fillId="4" borderId="19" xfId="0" applyFont="1" applyFill="1" applyBorder="1" applyAlignment="1">
      <alignment horizontal="centerContinuous" vertical="center"/>
    </xf>
    <xf numFmtId="0" fontId="14" fillId="4" borderId="20" xfId="0" applyFont="1" applyFill="1" applyBorder="1" applyAlignment="1">
      <alignment horizontal="centerContinuous" vertical="center"/>
    </xf>
    <xf numFmtId="0" fontId="13" fillId="4" borderId="21" xfId="0" applyFont="1" applyFill="1" applyBorder="1" applyAlignment="1">
      <alignment vertical="center"/>
    </xf>
    <xf numFmtId="0" fontId="13" fillId="4" borderId="22" xfId="0" applyFont="1" applyFill="1" applyBorder="1" applyAlignment="1">
      <alignment vertical="top"/>
    </xf>
    <xf numFmtId="0" fontId="14" fillId="4" borderId="22" xfId="0" applyFont="1" applyFill="1" applyBorder="1" applyAlignment="1">
      <alignment vertical="top"/>
    </xf>
    <xf numFmtId="0" fontId="14" fillId="4" borderId="23" xfId="0" applyFont="1" applyFill="1" applyBorder="1" applyAlignment="1">
      <alignment horizontal="centerContinuous" vertical="center"/>
    </xf>
    <xf numFmtId="0" fontId="13" fillId="4" borderId="24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top"/>
    </xf>
    <xf numFmtId="0" fontId="14" fillId="4" borderId="25" xfId="0" applyFont="1" applyFill="1" applyBorder="1" applyAlignment="1">
      <alignment vertical="top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3" fontId="13" fillId="2" borderId="3" xfId="0" applyNumberFormat="1" applyFont="1" applyFill="1" applyBorder="1" applyAlignment="1">
      <alignment horizontal="right" vertical="center"/>
    </xf>
    <xf numFmtId="164" fontId="14" fillId="2" borderId="3" xfId="0" applyNumberFormat="1" applyFont="1" applyFill="1" applyBorder="1" applyAlignment="1">
      <alignment horizontal="right" vertical="center"/>
    </xf>
    <xf numFmtId="164" fontId="14" fillId="2" borderId="26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164" fontId="14" fillId="2" borderId="4" xfId="0" applyNumberFormat="1" applyFont="1" applyFill="1" applyBorder="1" applyAlignment="1">
      <alignment horizontal="right" vertical="center"/>
    </xf>
    <xf numFmtId="0" fontId="13" fillId="5" borderId="2" xfId="0" applyFont="1" applyFill="1" applyBorder="1" applyAlignment="1">
      <alignment vertical="center"/>
    </xf>
    <xf numFmtId="3" fontId="13" fillId="5" borderId="3" xfId="0" applyNumberFormat="1" applyFont="1" applyFill="1" applyBorder="1" applyAlignment="1">
      <alignment horizontal="right" vertical="center" wrapText="1"/>
    </xf>
    <xf numFmtId="164" fontId="14" fillId="5" borderId="3" xfId="0" applyNumberFormat="1" applyFont="1" applyFill="1" applyBorder="1" applyAlignment="1">
      <alignment horizontal="right" vertical="center"/>
    </xf>
    <xf numFmtId="164" fontId="14" fillId="5" borderId="26" xfId="0" applyNumberFormat="1" applyFont="1" applyFill="1" applyBorder="1" applyAlignment="1">
      <alignment horizontal="center" vertical="center"/>
    </xf>
    <xf numFmtId="164" fontId="14" fillId="5" borderId="2" xfId="0" applyNumberFormat="1" applyFon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right" vertical="center"/>
    </xf>
    <xf numFmtId="0" fontId="11" fillId="6" borderId="5" xfId="0" applyFont="1" applyFill="1" applyBorder="1" applyAlignment="1">
      <alignment vertical="center"/>
    </xf>
    <xf numFmtId="3" fontId="11" fillId="6" borderId="6" xfId="0" applyNumberFormat="1" applyFont="1" applyFill="1" applyBorder="1" applyAlignment="1">
      <alignment horizontal="right" vertical="center" wrapText="1"/>
    </xf>
    <xf numFmtId="164" fontId="12" fillId="6" borderId="6" xfId="0" applyNumberFormat="1" applyFont="1" applyFill="1" applyBorder="1" applyAlignment="1">
      <alignment horizontal="right" vertical="center"/>
    </xf>
    <xf numFmtId="164" fontId="12" fillId="6" borderId="27" xfId="0" applyNumberFormat="1" applyFont="1" applyFill="1" applyBorder="1" applyAlignment="1">
      <alignment horizontal="right" vertical="center"/>
    </xf>
    <xf numFmtId="164" fontId="12" fillId="6" borderId="28" xfId="0" applyNumberFormat="1" applyFont="1" applyFill="1" applyBorder="1" applyAlignment="1">
      <alignment horizontal="right" vertical="center"/>
    </xf>
    <xf numFmtId="164" fontId="12" fillId="6" borderId="29" xfId="0" applyNumberFormat="1" applyFont="1" applyFill="1" applyBorder="1" applyAlignment="1">
      <alignment horizontal="right" vertical="center"/>
    </xf>
    <xf numFmtId="0" fontId="11" fillId="4" borderId="8" xfId="0" quotePrefix="1" applyFont="1" applyFill="1" applyBorder="1" applyAlignment="1">
      <alignment horizontal="left" vertical="center" indent="1"/>
    </xf>
    <xf numFmtId="3" fontId="11" fillId="4" borderId="9" xfId="0" applyNumberFormat="1" applyFont="1" applyFill="1" applyBorder="1" applyAlignment="1">
      <alignment horizontal="right" vertical="center" wrapText="1"/>
    </xf>
    <xf numFmtId="164" fontId="12" fillId="4" borderId="9" xfId="0" applyNumberFormat="1" applyFont="1" applyFill="1" applyBorder="1" applyAlignment="1">
      <alignment horizontal="right" vertical="center"/>
    </xf>
    <xf numFmtId="164" fontId="12" fillId="4" borderId="30" xfId="0" applyNumberFormat="1" applyFont="1" applyFill="1" applyBorder="1" applyAlignment="1">
      <alignment horizontal="right" vertical="center"/>
    </xf>
    <xf numFmtId="164" fontId="12" fillId="4" borderId="8" xfId="0" applyNumberFormat="1" applyFont="1" applyFill="1" applyBorder="1" applyAlignment="1">
      <alignment horizontal="right" vertical="center"/>
    </xf>
    <xf numFmtId="164" fontId="12" fillId="4" borderId="10" xfId="0" applyNumberFormat="1" applyFont="1" applyFill="1" applyBorder="1" applyAlignment="1">
      <alignment horizontal="right" vertical="center"/>
    </xf>
    <xf numFmtId="164" fontId="12" fillId="4" borderId="31" xfId="0" applyNumberFormat="1" applyFont="1" applyFill="1" applyBorder="1" applyAlignment="1">
      <alignment horizontal="right" vertical="center"/>
    </xf>
    <xf numFmtId="164" fontId="12" fillId="4" borderId="32" xfId="0" applyNumberFormat="1" applyFont="1" applyFill="1" applyBorder="1" applyAlignment="1">
      <alignment horizontal="right" vertical="center"/>
    </xf>
    <xf numFmtId="164" fontId="12" fillId="4" borderId="33" xfId="0" applyNumberFormat="1" applyFont="1" applyFill="1" applyBorder="1" applyAlignment="1">
      <alignment horizontal="right" vertical="center"/>
    </xf>
    <xf numFmtId="0" fontId="11" fillId="6" borderId="8" xfId="0" applyFont="1" applyFill="1" applyBorder="1" applyAlignment="1">
      <alignment vertical="center"/>
    </xf>
    <xf numFmtId="3" fontId="11" fillId="6" borderId="9" xfId="0" applyNumberFormat="1" applyFont="1" applyFill="1" applyBorder="1" applyAlignment="1">
      <alignment horizontal="right" vertical="center" wrapText="1"/>
    </xf>
    <xf numFmtId="164" fontId="12" fillId="6" borderId="9" xfId="0" applyNumberFormat="1" applyFont="1" applyFill="1" applyBorder="1" applyAlignment="1">
      <alignment horizontal="right" vertical="center"/>
    </xf>
    <xf numFmtId="164" fontId="12" fillId="6" borderId="30" xfId="0" applyNumberFormat="1" applyFont="1" applyFill="1" applyBorder="1" applyAlignment="1">
      <alignment horizontal="right" vertical="center"/>
    </xf>
    <xf numFmtId="164" fontId="12" fillId="6" borderId="8" xfId="0" applyNumberFormat="1" applyFont="1" applyFill="1" applyBorder="1" applyAlignment="1">
      <alignment horizontal="right" vertical="center"/>
    </xf>
    <xf numFmtId="164" fontId="12" fillId="6" borderId="10" xfId="0" applyNumberFormat="1" applyFont="1" applyFill="1" applyBorder="1" applyAlignment="1">
      <alignment horizontal="right" vertical="center"/>
    </xf>
    <xf numFmtId="0" fontId="11" fillId="6" borderId="21" xfId="0" applyFont="1" applyFill="1" applyBorder="1" applyAlignment="1">
      <alignment vertical="center"/>
    </xf>
    <xf numFmtId="3" fontId="11" fillId="6" borderId="22" xfId="0" applyNumberFormat="1" applyFont="1" applyFill="1" applyBorder="1" applyAlignment="1">
      <alignment horizontal="right" vertical="center" wrapText="1"/>
    </xf>
    <xf numFmtId="164" fontId="12" fillId="6" borderId="34" xfId="0" applyNumberFormat="1" applyFont="1" applyFill="1" applyBorder="1" applyAlignment="1">
      <alignment horizontal="right" vertical="center"/>
    </xf>
    <xf numFmtId="164" fontId="12" fillId="6" borderId="24" xfId="0" applyNumberFormat="1" applyFont="1" applyFill="1" applyBorder="1" applyAlignment="1">
      <alignment horizontal="right" vertical="center"/>
    </xf>
    <xf numFmtId="164" fontId="12" fillId="6" borderId="1" xfId="0" applyNumberFormat="1" applyFont="1" applyFill="1" applyBorder="1" applyAlignment="1">
      <alignment horizontal="right" vertical="center"/>
    </xf>
    <xf numFmtId="0" fontId="13" fillId="5" borderId="2" xfId="0" quotePrefix="1" applyFont="1" applyFill="1" applyBorder="1" applyAlignment="1">
      <alignment vertical="center"/>
    </xf>
    <xf numFmtId="164" fontId="14" fillId="5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165" fontId="12" fillId="0" borderId="0" xfId="0" applyNumberFormat="1" applyFont="1" applyAlignment="1">
      <alignment vertical="center"/>
    </xf>
    <xf numFmtId="0" fontId="13" fillId="4" borderId="2" xfId="0" applyFont="1" applyFill="1" applyBorder="1" applyAlignment="1">
      <alignment vertical="center"/>
    </xf>
    <xf numFmtId="0" fontId="13" fillId="4" borderId="3" xfId="0" applyFont="1" applyFill="1" applyBorder="1" applyAlignment="1">
      <alignment horizontal="right" vertical="center"/>
    </xf>
    <xf numFmtId="0" fontId="14" fillId="4" borderId="4" xfId="0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right" vertical="center"/>
    </xf>
    <xf numFmtId="0" fontId="11" fillId="4" borderId="5" xfId="0" quotePrefix="1" applyFont="1" applyFill="1" applyBorder="1" applyAlignment="1">
      <alignment horizontal="left" vertical="center" indent="1"/>
    </xf>
    <xf numFmtId="3" fontId="11" fillId="4" borderId="6" xfId="0" applyNumberFormat="1" applyFont="1" applyFill="1" applyBorder="1" applyAlignment="1">
      <alignment horizontal="right" vertical="center" wrapText="1"/>
    </xf>
    <xf numFmtId="164" fontId="12" fillId="4" borderId="7" xfId="0" applyNumberFormat="1" applyFont="1" applyFill="1" applyBorder="1" applyAlignment="1">
      <alignment horizontal="right" vertical="center"/>
    </xf>
    <xf numFmtId="0" fontId="11" fillId="4" borderId="32" xfId="0" quotePrefix="1" applyFont="1" applyFill="1" applyBorder="1" applyAlignment="1">
      <alignment horizontal="left" vertical="center" indent="1"/>
    </xf>
    <xf numFmtId="3" fontId="11" fillId="4" borderId="35" xfId="0" applyNumberFormat="1" applyFont="1" applyFill="1" applyBorder="1" applyAlignment="1">
      <alignment horizontal="right" vertical="center" wrapText="1"/>
    </xf>
    <xf numFmtId="0" fontId="11" fillId="4" borderId="11" xfId="0" quotePrefix="1" applyFont="1" applyFill="1" applyBorder="1" applyAlignment="1">
      <alignment horizontal="left" vertical="center" indent="1"/>
    </xf>
    <xf numFmtId="3" fontId="11" fillId="4" borderId="12" xfId="0" applyNumberFormat="1" applyFont="1" applyFill="1" applyBorder="1" applyAlignment="1">
      <alignment horizontal="right" vertical="center" wrapText="1"/>
    </xf>
    <xf numFmtId="164" fontId="12" fillId="4" borderId="13" xfId="0" applyNumberFormat="1" applyFont="1" applyFill="1" applyBorder="1" applyAlignment="1">
      <alignment horizontal="right" vertical="center"/>
    </xf>
    <xf numFmtId="3" fontId="3" fillId="0" borderId="0" xfId="0" applyNumberFormat="1" applyFont="1"/>
    <xf numFmtId="0" fontId="3" fillId="4" borderId="0" xfId="0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7" fillId="4" borderId="36" xfId="0" applyFont="1" applyFill="1" applyBorder="1" applyAlignment="1">
      <alignment vertical="center"/>
    </xf>
    <xf numFmtId="0" fontId="7" fillId="4" borderId="37" xfId="0" applyFont="1" applyFill="1" applyBorder="1" applyAlignment="1">
      <alignment horizontal="centerContinuous" vertical="center"/>
    </xf>
    <xf numFmtId="0" fontId="15" fillId="4" borderId="38" xfId="0" applyFont="1" applyFill="1" applyBorder="1" applyAlignment="1">
      <alignment horizontal="centerContinuous" vertical="center"/>
    </xf>
    <xf numFmtId="0" fontId="3" fillId="4" borderId="38" xfId="0" applyFont="1" applyFill="1" applyBorder="1" applyAlignment="1">
      <alignment horizontal="centerContinuous" vertical="center"/>
    </xf>
    <xf numFmtId="0" fontId="15" fillId="4" borderId="39" xfId="0" applyFont="1" applyFill="1" applyBorder="1" applyAlignment="1">
      <alignment horizontal="centerContinuous" vertical="center"/>
    </xf>
    <xf numFmtId="0" fontId="7" fillId="4" borderId="40" xfId="0" applyFont="1" applyFill="1" applyBorder="1" applyAlignment="1">
      <alignment horizontal="centerContinuous" vertical="center"/>
    </xf>
    <xf numFmtId="0" fontId="7" fillId="4" borderId="41" xfId="0" applyFont="1" applyFill="1" applyBorder="1" applyAlignment="1">
      <alignment horizontal="centerContinuous" vertical="center"/>
    </xf>
    <xf numFmtId="0" fontId="7" fillId="4" borderId="42" xfId="0" applyFont="1" applyFill="1" applyBorder="1" applyAlignment="1">
      <alignment horizontal="centerContinuous" vertical="center"/>
    </xf>
    <xf numFmtId="0" fontId="3" fillId="4" borderId="36" xfId="0" applyFont="1" applyFill="1" applyBorder="1" applyAlignment="1">
      <alignment horizontal="centerContinuous" vertical="center"/>
    </xf>
    <xf numFmtId="0" fontId="3" fillId="4" borderId="42" xfId="0" applyFont="1" applyFill="1" applyBorder="1" applyAlignment="1">
      <alignment horizontal="centerContinuous" vertical="center"/>
    </xf>
    <xf numFmtId="0" fontId="7" fillId="4" borderId="21" xfId="0" applyFont="1" applyFill="1" applyBorder="1" applyAlignment="1">
      <alignment vertical="top" wrapText="1"/>
    </xf>
    <xf numFmtId="0" fontId="7" fillId="4" borderId="37" xfId="0" applyFont="1" applyFill="1" applyBorder="1" applyAlignment="1">
      <alignment horizontal="centerContinuous" vertical="center" wrapText="1"/>
    </xf>
    <xf numFmtId="0" fontId="7" fillId="4" borderId="43" xfId="0" applyFont="1" applyFill="1" applyBorder="1" applyAlignment="1">
      <alignment horizontal="centerContinuous" vertical="center" wrapText="1"/>
    </xf>
    <xf numFmtId="0" fontId="7" fillId="4" borderId="39" xfId="0" applyFont="1" applyFill="1" applyBorder="1" applyAlignment="1">
      <alignment horizontal="centerContinuous" vertical="center" wrapText="1"/>
    </xf>
    <xf numFmtId="0" fontId="7" fillId="4" borderId="1" xfId="0" applyFont="1" applyFill="1" applyBorder="1" applyAlignment="1">
      <alignment vertical="top"/>
    </xf>
    <xf numFmtId="0" fontId="7" fillId="4" borderId="24" xfId="0" applyFont="1" applyFill="1" applyBorder="1" applyAlignment="1">
      <alignment vertical="top"/>
    </xf>
    <xf numFmtId="0" fontId="7" fillId="4" borderId="1" xfId="0" applyFont="1" applyFill="1" applyBorder="1" applyAlignment="1">
      <alignment vertical="top" wrapText="1"/>
    </xf>
    <xf numFmtId="0" fontId="7" fillId="4" borderId="24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/>
    </xf>
    <xf numFmtId="0" fontId="13" fillId="4" borderId="26" xfId="0" applyFont="1" applyFill="1" applyBorder="1" applyAlignment="1">
      <alignment horizontal="right" vertical="center"/>
    </xf>
    <xf numFmtId="0" fontId="14" fillId="4" borderId="44" xfId="0" applyFont="1" applyFill="1" applyBorder="1" applyAlignment="1">
      <alignment horizontal="right" vertical="center"/>
    </xf>
    <xf numFmtId="0" fontId="13" fillId="4" borderId="45" xfId="0" applyFont="1" applyFill="1" applyBorder="1" applyAlignment="1">
      <alignment horizontal="right" vertical="center"/>
    </xf>
    <xf numFmtId="0" fontId="14" fillId="4" borderId="2" xfId="0" applyFont="1" applyFill="1" applyBorder="1" applyAlignment="1">
      <alignment horizontal="right" vertical="center"/>
    </xf>
    <xf numFmtId="0" fontId="7" fillId="4" borderId="26" xfId="0" applyFont="1" applyFill="1" applyBorder="1" applyAlignment="1">
      <alignment horizontal="right" vertical="center"/>
    </xf>
    <xf numFmtId="0" fontId="16" fillId="4" borderId="2" xfId="0" applyFont="1" applyFill="1" applyBorder="1" applyAlignment="1">
      <alignment horizontal="right" vertical="center"/>
    </xf>
    <xf numFmtId="0" fontId="16" fillId="4" borderId="4" xfId="0" applyFont="1" applyFill="1" applyBorder="1" applyAlignment="1">
      <alignment horizontal="right" vertical="center"/>
    </xf>
    <xf numFmtId="3" fontId="7" fillId="5" borderId="26" xfId="0" applyNumberFormat="1" applyFont="1" applyFill="1" applyBorder="1" applyAlignment="1">
      <alignment vertical="center" wrapText="1"/>
    </xf>
    <xf numFmtId="164" fontId="7" fillId="5" borderId="44" xfId="0" applyNumberFormat="1" applyFont="1" applyFill="1" applyBorder="1" applyAlignment="1">
      <alignment vertical="center" wrapText="1"/>
    </xf>
    <xf numFmtId="3" fontId="7" fillId="5" borderId="45" xfId="0" applyNumberFormat="1" applyFont="1" applyFill="1" applyBorder="1" applyAlignment="1">
      <alignment vertical="center" wrapText="1"/>
    </xf>
    <xf numFmtId="164" fontId="7" fillId="5" borderId="2" xfId="0" applyNumberFormat="1" applyFont="1" applyFill="1" applyBorder="1" applyAlignment="1">
      <alignment vertical="center" wrapText="1"/>
    </xf>
    <xf numFmtId="164" fontId="16" fillId="5" borderId="4" xfId="0" applyNumberFormat="1" applyFont="1" applyFill="1" applyBorder="1" applyAlignment="1">
      <alignment horizontal="right" vertical="center"/>
    </xf>
    <xf numFmtId="0" fontId="11" fillId="4" borderId="5" xfId="0" applyFont="1" applyFill="1" applyBorder="1" applyAlignment="1">
      <alignment vertical="center" wrapText="1"/>
    </xf>
    <xf numFmtId="3" fontId="3" fillId="4" borderId="46" xfId="0" applyNumberFormat="1" applyFont="1" applyFill="1" applyBorder="1" applyAlignment="1">
      <alignment vertical="center" wrapText="1"/>
    </xf>
    <xf numFmtId="164" fontId="12" fillId="4" borderId="47" xfId="0" applyNumberFormat="1" applyFont="1" applyFill="1" applyBorder="1" applyAlignment="1">
      <alignment horizontal="right" vertical="center"/>
    </xf>
    <xf numFmtId="3" fontId="3" fillId="4" borderId="48" xfId="0" applyNumberFormat="1" applyFont="1" applyFill="1" applyBorder="1" applyAlignment="1">
      <alignment vertical="center" wrapText="1"/>
    </xf>
    <xf numFmtId="164" fontId="12" fillId="4" borderId="5" xfId="0" applyNumberFormat="1" applyFont="1" applyFill="1" applyBorder="1" applyAlignment="1">
      <alignment horizontal="right" vertical="center"/>
    </xf>
    <xf numFmtId="165" fontId="12" fillId="4" borderId="5" xfId="0" applyNumberFormat="1" applyFont="1" applyFill="1" applyBorder="1" applyAlignment="1">
      <alignment horizontal="right" vertical="center"/>
    </xf>
    <xf numFmtId="164" fontId="15" fillId="4" borderId="7" xfId="0" applyNumberFormat="1" applyFont="1" applyFill="1" applyBorder="1" applyAlignment="1">
      <alignment vertical="center"/>
    </xf>
    <xf numFmtId="0" fontId="11" fillId="4" borderId="8" xfId="0" applyFont="1" applyFill="1" applyBorder="1" applyAlignment="1">
      <alignment vertical="center" wrapText="1"/>
    </xf>
    <xf numFmtId="3" fontId="3" fillId="4" borderId="30" xfId="0" applyNumberFormat="1" applyFont="1" applyFill="1" applyBorder="1" applyAlignment="1">
      <alignment vertical="center" wrapText="1"/>
    </xf>
    <xf numFmtId="164" fontId="12" fillId="4" borderId="49" xfId="0" applyNumberFormat="1" applyFont="1" applyFill="1" applyBorder="1" applyAlignment="1">
      <alignment horizontal="right" vertical="center"/>
    </xf>
    <xf numFmtId="3" fontId="3" fillId="4" borderId="50" xfId="0" applyNumberFormat="1" applyFont="1" applyFill="1" applyBorder="1" applyAlignment="1">
      <alignment vertical="center" wrapText="1"/>
    </xf>
    <xf numFmtId="164" fontId="15" fillId="4" borderId="10" xfId="0" applyNumberFormat="1" applyFont="1" applyFill="1" applyBorder="1" applyAlignment="1">
      <alignment vertical="center"/>
    </xf>
    <xf numFmtId="0" fontId="11" fillId="4" borderId="11" xfId="0" applyFont="1" applyFill="1" applyBorder="1" applyAlignment="1">
      <alignment vertical="center" wrapText="1"/>
    </xf>
    <xf numFmtId="3" fontId="3" fillId="4" borderId="51" xfId="0" applyNumberFormat="1" applyFont="1" applyFill="1" applyBorder="1" applyAlignment="1">
      <alignment vertical="center" wrapText="1"/>
    </xf>
    <xf numFmtId="164" fontId="12" fillId="4" borderId="52" xfId="0" applyNumberFormat="1" applyFont="1" applyFill="1" applyBorder="1" applyAlignment="1">
      <alignment horizontal="right" vertical="center"/>
    </xf>
    <xf numFmtId="3" fontId="3" fillId="4" borderId="53" xfId="0" applyNumberFormat="1" applyFont="1" applyFill="1" applyBorder="1" applyAlignment="1">
      <alignment vertical="center" wrapText="1"/>
    </xf>
    <xf numFmtId="164" fontId="12" fillId="4" borderId="11" xfId="0" applyNumberFormat="1" applyFont="1" applyFill="1" applyBorder="1" applyAlignment="1">
      <alignment horizontal="right" vertical="center"/>
    </xf>
    <xf numFmtId="165" fontId="12" fillId="4" borderId="54" xfId="0" applyNumberFormat="1" applyFont="1" applyFill="1" applyBorder="1" applyAlignment="1">
      <alignment horizontal="right" vertical="center"/>
    </xf>
    <xf numFmtId="164" fontId="15" fillId="4" borderId="13" xfId="0" applyNumberFormat="1" applyFont="1" applyFill="1" applyBorder="1" applyAlignment="1">
      <alignment vertical="center"/>
    </xf>
    <xf numFmtId="165" fontId="15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3" fillId="7" borderId="2" xfId="0" applyFont="1" applyFill="1" applyBorder="1" applyAlignment="1">
      <alignment vertical="center"/>
    </xf>
    <xf numFmtId="3" fontId="13" fillId="2" borderId="26" xfId="0" applyNumberFormat="1" applyFont="1" applyFill="1" applyBorder="1" applyAlignment="1">
      <alignment horizontal="right" vertical="center"/>
    </xf>
    <xf numFmtId="164" fontId="14" fillId="2" borderId="44" xfId="0" applyNumberFormat="1" applyFont="1" applyFill="1" applyBorder="1" applyAlignment="1">
      <alignment horizontal="center" vertical="center"/>
    </xf>
    <xf numFmtId="3" fontId="13" fillId="2" borderId="45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 applyAlignment="1">
      <alignment horizontal="right" vertical="center"/>
    </xf>
    <xf numFmtId="164" fontId="16" fillId="2" borderId="4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vertical="center"/>
    </xf>
    <xf numFmtId="164" fontId="15" fillId="4" borderId="47" xfId="0" applyNumberFormat="1" applyFont="1" applyFill="1" applyBorder="1" applyAlignment="1">
      <alignment horizontal="right" vertical="center" wrapText="1"/>
    </xf>
    <xf numFmtId="164" fontId="15" fillId="4" borderId="5" xfId="0" applyNumberFormat="1" applyFont="1" applyFill="1" applyBorder="1" applyAlignment="1">
      <alignment horizontal="right" vertical="center" wrapText="1"/>
    </xf>
    <xf numFmtId="3" fontId="3" fillId="4" borderId="46" xfId="0" applyNumberFormat="1" applyFont="1" applyFill="1" applyBorder="1" applyAlignment="1">
      <alignment horizontal="right" vertical="center" wrapText="1"/>
    </xf>
    <xf numFmtId="164" fontId="15" fillId="4" borderId="7" xfId="0" applyNumberFormat="1" applyFont="1" applyFill="1" applyBorder="1" applyAlignment="1">
      <alignment horizontal="right" vertical="center" wrapText="1"/>
    </xf>
    <xf numFmtId="0" fontId="11" fillId="4" borderId="11" xfId="0" applyFont="1" applyFill="1" applyBorder="1" applyAlignment="1">
      <alignment vertical="center"/>
    </xf>
    <xf numFmtId="164" fontId="15" fillId="4" borderId="52" xfId="0" applyNumberFormat="1" applyFont="1" applyFill="1" applyBorder="1" applyAlignment="1">
      <alignment horizontal="right" vertical="center" wrapText="1"/>
    </xf>
    <xf numFmtId="164" fontId="15" fillId="4" borderId="11" xfId="0" applyNumberFormat="1" applyFont="1" applyFill="1" applyBorder="1" applyAlignment="1">
      <alignment horizontal="right" vertical="center" wrapText="1"/>
    </xf>
    <xf numFmtId="3" fontId="3" fillId="4" borderId="51" xfId="0" applyNumberFormat="1" applyFont="1" applyFill="1" applyBorder="1" applyAlignment="1">
      <alignment horizontal="right" vertical="center" wrapText="1"/>
    </xf>
    <xf numFmtId="164" fontId="15" fillId="4" borderId="10" xfId="0" applyNumberFormat="1" applyFont="1" applyFill="1" applyBorder="1" applyAlignment="1">
      <alignment horizontal="right" vertical="center" wrapText="1"/>
    </xf>
    <xf numFmtId="0" fontId="13" fillId="7" borderId="4" xfId="0" applyFont="1" applyFill="1" applyBorder="1" applyAlignment="1">
      <alignment vertical="center"/>
    </xf>
    <xf numFmtId="3" fontId="11" fillId="2" borderId="4" xfId="0" applyNumberFormat="1" applyFont="1" applyFill="1" applyBorder="1" applyAlignment="1">
      <alignment horizontal="center" vertical="center"/>
    </xf>
    <xf numFmtId="164" fontId="12" fillId="2" borderId="4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>
      <alignment horizontal="center" vertical="center"/>
    </xf>
    <xf numFmtId="3" fontId="13" fillId="5" borderId="26" xfId="0" applyNumberFormat="1" applyFont="1" applyFill="1" applyBorder="1" applyAlignment="1">
      <alignment horizontal="right" vertical="center"/>
    </xf>
    <xf numFmtId="164" fontId="13" fillId="5" borderId="45" xfId="0" applyNumberFormat="1" applyFont="1" applyFill="1" applyBorder="1" applyAlignment="1">
      <alignment horizontal="right" vertical="center"/>
    </xf>
    <xf numFmtId="3" fontId="13" fillId="5" borderId="45" xfId="0" applyNumberFormat="1" applyFont="1" applyFill="1" applyBorder="1" applyAlignment="1">
      <alignment horizontal="right" vertical="center"/>
    </xf>
    <xf numFmtId="164" fontId="13" fillId="5" borderId="2" xfId="0" applyNumberFormat="1" applyFont="1" applyFill="1" applyBorder="1" applyAlignment="1">
      <alignment horizontal="right" vertical="center"/>
    </xf>
    <xf numFmtId="164" fontId="15" fillId="5" borderId="4" xfId="0" applyNumberFormat="1" applyFont="1" applyFill="1" applyBorder="1" applyAlignment="1">
      <alignment horizontal="center" vertical="center"/>
    </xf>
    <xf numFmtId="3" fontId="19" fillId="4" borderId="46" xfId="0" applyNumberFormat="1" applyFont="1" applyFill="1" applyBorder="1" applyAlignment="1">
      <alignment horizontal="right" vertical="center" wrapText="1"/>
    </xf>
    <xf numFmtId="164" fontId="19" fillId="4" borderId="48" xfId="0" applyNumberFormat="1" applyFont="1" applyFill="1" applyBorder="1" applyAlignment="1">
      <alignment horizontal="right" vertical="center" wrapText="1"/>
    </xf>
    <xf numFmtId="3" fontId="19" fillId="4" borderId="48" xfId="0" applyNumberFormat="1" applyFont="1" applyFill="1" applyBorder="1" applyAlignment="1">
      <alignment horizontal="right" vertical="center" wrapText="1"/>
    </xf>
    <xf numFmtId="164" fontId="19" fillId="4" borderId="5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vertical="center"/>
    </xf>
    <xf numFmtId="0" fontId="11" fillId="4" borderId="8" xfId="0" applyFont="1" applyFill="1" applyBorder="1" applyAlignment="1">
      <alignment vertical="center"/>
    </xf>
    <xf numFmtId="3" fontId="19" fillId="4" borderId="30" xfId="0" applyNumberFormat="1" applyFont="1" applyFill="1" applyBorder="1" applyAlignment="1">
      <alignment horizontal="right" vertical="center" wrapText="1"/>
    </xf>
    <xf numFmtId="164" fontId="19" fillId="4" borderId="50" xfId="0" applyNumberFormat="1" applyFont="1" applyFill="1" applyBorder="1" applyAlignment="1">
      <alignment horizontal="right" vertical="center" wrapText="1"/>
    </xf>
    <xf numFmtId="3" fontId="19" fillId="4" borderId="50" xfId="0" applyNumberFormat="1" applyFont="1" applyFill="1" applyBorder="1" applyAlignment="1">
      <alignment horizontal="right" vertical="center" wrapText="1"/>
    </xf>
    <xf numFmtId="164" fontId="19" fillId="4" borderId="8" xfId="0" applyNumberFormat="1" applyFont="1" applyFill="1" applyBorder="1" applyAlignment="1">
      <alignment horizontal="right" vertical="center" wrapText="1"/>
    </xf>
    <xf numFmtId="164" fontId="3" fillId="4" borderId="10" xfId="0" applyNumberFormat="1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164" fontId="15" fillId="4" borderId="50" xfId="0" applyNumberFormat="1" applyFont="1" applyFill="1" applyBorder="1" applyAlignment="1">
      <alignment vertical="center" wrapText="1"/>
    </xf>
    <xf numFmtId="164" fontId="15" fillId="4" borderId="8" xfId="0" applyNumberFormat="1" applyFont="1" applyFill="1" applyBorder="1" applyAlignment="1">
      <alignment vertical="center" wrapText="1"/>
    </xf>
    <xf numFmtId="164" fontId="15" fillId="4" borderId="10" xfId="0" applyNumberFormat="1" applyFont="1" applyFill="1" applyBorder="1" applyAlignment="1">
      <alignment vertical="center" wrapText="1"/>
    </xf>
    <xf numFmtId="164" fontId="14" fillId="5" borderId="2" xfId="0" applyNumberFormat="1" applyFont="1" applyFill="1" applyBorder="1" applyAlignment="1">
      <alignment horizontal="right" vertical="center"/>
    </xf>
    <xf numFmtId="164" fontId="15" fillId="5" borderId="2" xfId="0" applyNumberFormat="1" applyFont="1" applyFill="1" applyBorder="1" applyAlignment="1">
      <alignment horizontal="center" vertical="center"/>
    </xf>
    <xf numFmtId="164" fontId="12" fillId="5" borderId="4" xfId="0" applyNumberFormat="1" applyFont="1" applyFill="1" applyBorder="1" applyAlignment="1">
      <alignment horizontal="center" vertical="center"/>
    </xf>
    <xf numFmtId="3" fontId="3" fillId="4" borderId="3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3" fillId="4" borderId="11" xfId="0" applyFont="1" applyFill="1" applyBorder="1" applyAlignment="1">
      <alignment horizontal="left" vertical="center"/>
    </xf>
    <xf numFmtId="164" fontId="15" fillId="4" borderId="53" xfId="0" applyNumberFormat="1" applyFont="1" applyFill="1" applyBorder="1" applyAlignment="1">
      <alignment vertical="center" wrapText="1"/>
    </xf>
    <xf numFmtId="3" fontId="3" fillId="4" borderId="55" xfId="0" applyNumberFormat="1" applyFont="1" applyFill="1" applyBorder="1" applyAlignment="1">
      <alignment vertical="center" wrapText="1"/>
    </xf>
    <xf numFmtId="164" fontId="15" fillId="4" borderId="56" xfId="0" applyNumberFormat="1" applyFont="1" applyFill="1" applyBorder="1" applyAlignment="1">
      <alignment vertical="center" wrapText="1"/>
    </xf>
    <xf numFmtId="164" fontId="15" fillId="4" borderId="11" xfId="0" applyNumberFormat="1" applyFont="1" applyFill="1" applyBorder="1" applyAlignment="1">
      <alignment vertical="center" wrapText="1"/>
    </xf>
    <xf numFmtId="164" fontId="15" fillId="4" borderId="13" xfId="0" applyNumberFormat="1" applyFont="1" applyFill="1" applyBorder="1" applyAlignment="1">
      <alignment vertical="center" wrapText="1"/>
    </xf>
    <xf numFmtId="0" fontId="13" fillId="4" borderId="0" xfId="0" applyFont="1" applyFill="1" applyAlignment="1">
      <alignment horizontal="left" vertical="center" wrapText="1"/>
    </xf>
    <xf numFmtId="3" fontId="13" fillId="5" borderId="26" xfId="0" applyNumberFormat="1" applyFont="1" applyFill="1" applyBorder="1" applyAlignment="1">
      <alignment vertical="center" wrapText="1"/>
    </xf>
    <xf numFmtId="164" fontId="14" fillId="5" borderId="44" xfId="0" applyNumberFormat="1" applyFont="1" applyFill="1" applyBorder="1" applyAlignment="1">
      <alignment horizontal="right" vertical="center"/>
    </xf>
    <xf numFmtId="3" fontId="13" fillId="5" borderId="45" xfId="0" applyNumberFormat="1" applyFont="1" applyFill="1" applyBorder="1" applyAlignment="1">
      <alignment vertical="center" wrapText="1"/>
    </xf>
    <xf numFmtId="3" fontId="11" fillId="4" borderId="46" xfId="0" applyNumberFormat="1" applyFont="1" applyFill="1" applyBorder="1" applyAlignment="1">
      <alignment vertical="center" wrapText="1"/>
    </xf>
    <xf numFmtId="164" fontId="12" fillId="4" borderId="47" xfId="0" applyNumberFormat="1" applyFont="1" applyFill="1" applyBorder="1" applyAlignment="1">
      <alignment vertical="center" wrapText="1"/>
    </xf>
    <xf numFmtId="3" fontId="11" fillId="4" borderId="48" xfId="0" applyNumberFormat="1" applyFont="1" applyFill="1" applyBorder="1" applyAlignment="1">
      <alignment vertical="center" wrapText="1"/>
    </xf>
    <xf numFmtId="164" fontId="12" fillId="4" borderId="5" xfId="0" applyNumberFormat="1" applyFont="1" applyFill="1" applyBorder="1" applyAlignment="1">
      <alignment vertical="center" wrapText="1"/>
    </xf>
    <xf numFmtId="3" fontId="11" fillId="4" borderId="46" xfId="0" applyNumberFormat="1" applyFont="1" applyFill="1" applyBorder="1" applyAlignment="1">
      <alignment horizontal="right" vertical="center" wrapText="1"/>
    </xf>
    <xf numFmtId="164" fontId="12" fillId="4" borderId="7" xfId="0" applyNumberFormat="1" applyFont="1" applyFill="1" applyBorder="1" applyAlignment="1">
      <alignment vertical="center" wrapText="1"/>
    </xf>
    <xf numFmtId="3" fontId="11" fillId="4" borderId="30" xfId="0" applyNumberFormat="1" applyFont="1" applyFill="1" applyBorder="1" applyAlignment="1">
      <alignment vertical="center" wrapText="1"/>
    </xf>
    <xf numFmtId="164" fontId="12" fillId="4" borderId="49" xfId="0" applyNumberFormat="1" applyFont="1" applyFill="1" applyBorder="1" applyAlignment="1">
      <alignment vertical="center" wrapText="1"/>
    </xf>
    <xf numFmtId="3" fontId="11" fillId="4" borderId="50" xfId="0" applyNumberFormat="1" applyFont="1" applyFill="1" applyBorder="1" applyAlignment="1">
      <alignment vertical="center" wrapText="1"/>
    </xf>
    <xf numFmtId="164" fontId="12" fillId="4" borderId="8" xfId="0" applyNumberFormat="1" applyFont="1" applyFill="1" applyBorder="1" applyAlignment="1">
      <alignment vertical="center" wrapText="1"/>
    </xf>
    <xf numFmtId="164" fontId="12" fillId="4" borderId="10" xfId="0" applyNumberFormat="1" applyFont="1" applyFill="1" applyBorder="1" applyAlignment="1">
      <alignment vertical="center" wrapText="1"/>
    </xf>
    <xf numFmtId="0" fontId="11" fillId="0" borderId="32" xfId="0" applyFont="1" applyBorder="1" applyAlignment="1">
      <alignment vertical="center"/>
    </xf>
    <xf numFmtId="3" fontId="11" fillId="4" borderId="31" xfId="0" applyNumberFormat="1" applyFont="1" applyFill="1" applyBorder="1" applyAlignment="1">
      <alignment vertical="center" wrapText="1"/>
    </xf>
    <xf numFmtId="164" fontId="12" fillId="4" borderId="57" xfId="0" applyNumberFormat="1" applyFont="1" applyFill="1" applyBorder="1" applyAlignment="1">
      <alignment vertical="center" wrapText="1"/>
    </xf>
    <xf numFmtId="3" fontId="11" fillId="4" borderId="58" xfId="0" applyNumberFormat="1" applyFont="1" applyFill="1" applyBorder="1" applyAlignment="1">
      <alignment vertical="center" wrapText="1"/>
    </xf>
    <xf numFmtId="164" fontId="12" fillId="4" borderId="32" xfId="0" applyNumberFormat="1" applyFont="1" applyFill="1" applyBorder="1" applyAlignment="1">
      <alignment vertical="center" wrapText="1"/>
    </xf>
    <xf numFmtId="164" fontId="12" fillId="4" borderId="33" xfId="0" applyNumberFormat="1" applyFont="1" applyFill="1" applyBorder="1" applyAlignment="1">
      <alignment vertical="center" wrapText="1"/>
    </xf>
    <xf numFmtId="164" fontId="12" fillId="5" borderId="4" xfId="0" applyNumberFormat="1" applyFont="1" applyFill="1" applyBorder="1" applyAlignment="1">
      <alignment horizontal="right" vertical="center"/>
    </xf>
    <xf numFmtId="0" fontId="11" fillId="4" borderId="59" xfId="0" applyFont="1" applyFill="1" applyBorder="1" applyAlignment="1">
      <alignment vertical="center"/>
    </xf>
    <xf numFmtId="3" fontId="11" fillId="4" borderId="60" xfId="0" applyNumberFormat="1" applyFont="1" applyFill="1" applyBorder="1" applyAlignment="1">
      <alignment vertical="center" wrapText="1"/>
    </xf>
    <xf numFmtId="164" fontId="12" fillId="4" borderId="61" xfId="0" applyNumberFormat="1" applyFont="1" applyFill="1" applyBorder="1" applyAlignment="1">
      <alignment vertical="center" wrapText="1"/>
    </xf>
    <xf numFmtId="3" fontId="11" fillId="4" borderId="62" xfId="0" applyNumberFormat="1" applyFont="1" applyFill="1" applyBorder="1" applyAlignment="1">
      <alignment vertical="center" wrapText="1"/>
    </xf>
    <xf numFmtId="164" fontId="12" fillId="4" borderId="59" xfId="0" applyNumberFormat="1" applyFont="1" applyFill="1" applyBorder="1" applyAlignment="1">
      <alignment vertical="center" wrapText="1"/>
    </xf>
    <xf numFmtId="164" fontId="12" fillId="4" borderId="63" xfId="0" applyNumberFormat="1" applyFont="1" applyFill="1" applyBorder="1" applyAlignment="1">
      <alignment vertical="center" wrapText="1"/>
    </xf>
    <xf numFmtId="3" fontId="11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vertical="center"/>
    </xf>
    <xf numFmtId="0" fontId="7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165" fontId="12" fillId="5" borderId="44" xfId="0" applyNumberFormat="1" applyFont="1" applyFill="1" applyBorder="1" applyAlignment="1">
      <alignment horizontal="right" vertical="center"/>
    </xf>
    <xf numFmtId="165" fontId="12" fillId="5" borderId="2" xfId="0" applyNumberFormat="1" applyFont="1" applyFill="1" applyBorder="1" applyAlignment="1">
      <alignment horizontal="right" vertical="center"/>
    </xf>
    <xf numFmtId="165" fontId="15" fillId="5" borderId="4" xfId="0" applyNumberFormat="1" applyFont="1" applyFill="1" applyBorder="1" applyAlignment="1">
      <alignment horizontal="right" vertical="center"/>
    </xf>
    <xf numFmtId="165" fontId="15" fillId="4" borderId="47" xfId="0" applyNumberFormat="1" applyFont="1" applyFill="1" applyBorder="1" applyAlignment="1">
      <alignment vertical="center" wrapText="1"/>
    </xf>
    <xf numFmtId="165" fontId="15" fillId="4" borderId="5" xfId="0" applyNumberFormat="1" applyFont="1" applyFill="1" applyBorder="1" applyAlignment="1">
      <alignment vertical="center" wrapText="1"/>
    </xf>
    <xf numFmtId="165" fontId="15" fillId="4" borderId="7" xfId="0" applyNumberFormat="1" applyFont="1" applyFill="1" applyBorder="1" applyAlignment="1">
      <alignment vertical="center" wrapText="1"/>
    </xf>
    <xf numFmtId="165" fontId="15" fillId="4" borderId="49" xfId="0" applyNumberFormat="1" applyFont="1" applyFill="1" applyBorder="1" applyAlignment="1">
      <alignment vertical="center" wrapText="1"/>
    </xf>
    <xf numFmtId="165" fontId="15" fillId="4" borderId="8" xfId="0" applyNumberFormat="1" applyFont="1" applyFill="1" applyBorder="1" applyAlignment="1">
      <alignment vertical="center" wrapText="1"/>
    </xf>
    <xf numFmtId="165" fontId="15" fillId="4" borderId="10" xfId="0" applyNumberFormat="1" applyFont="1" applyFill="1" applyBorder="1" applyAlignment="1">
      <alignment vertical="center" wrapText="1"/>
    </xf>
    <xf numFmtId="0" fontId="11" fillId="4" borderId="32" xfId="0" applyFont="1" applyFill="1" applyBorder="1" applyAlignment="1">
      <alignment vertical="center"/>
    </xf>
    <xf numFmtId="3" fontId="3" fillId="4" borderId="31" xfId="0" applyNumberFormat="1" applyFont="1" applyFill="1" applyBorder="1" applyAlignment="1">
      <alignment vertical="center" wrapText="1"/>
    </xf>
    <xf numFmtId="165" fontId="15" fillId="4" borderId="57" xfId="0" applyNumberFormat="1" applyFont="1" applyFill="1" applyBorder="1" applyAlignment="1">
      <alignment vertical="center" wrapText="1"/>
    </xf>
    <xf numFmtId="3" fontId="3" fillId="4" borderId="58" xfId="0" applyNumberFormat="1" applyFont="1" applyFill="1" applyBorder="1" applyAlignment="1">
      <alignment vertical="center" wrapText="1"/>
    </xf>
    <xf numFmtId="165" fontId="15" fillId="4" borderId="32" xfId="0" applyNumberFormat="1" applyFont="1" applyFill="1" applyBorder="1" applyAlignment="1">
      <alignment vertical="center" wrapText="1"/>
    </xf>
    <xf numFmtId="165" fontId="15" fillId="4" borderId="33" xfId="0" applyNumberFormat="1" applyFont="1" applyFill="1" applyBorder="1" applyAlignment="1">
      <alignment vertical="center" wrapText="1"/>
    </xf>
    <xf numFmtId="3" fontId="13" fillId="5" borderId="44" xfId="0" applyNumberFormat="1" applyFont="1" applyFill="1" applyBorder="1" applyAlignment="1">
      <alignment horizontal="right" vertical="center"/>
    </xf>
    <xf numFmtId="165" fontId="14" fillId="5" borderId="2" xfId="0" applyNumberFormat="1" applyFont="1" applyFill="1" applyBorder="1" applyAlignment="1">
      <alignment horizontal="right" vertical="center"/>
    </xf>
    <xf numFmtId="3" fontId="11" fillId="5" borderId="44" xfId="0" applyNumberFormat="1" applyFont="1" applyFill="1" applyBorder="1" applyAlignment="1">
      <alignment horizontal="right" vertical="center"/>
    </xf>
    <xf numFmtId="3" fontId="11" fillId="5" borderId="2" xfId="0" applyNumberFormat="1" applyFont="1" applyFill="1" applyBorder="1" applyAlignment="1">
      <alignment horizontal="right" vertical="center"/>
    </xf>
    <xf numFmtId="3" fontId="11" fillId="5" borderId="4" xfId="0" applyNumberFormat="1" applyFont="1" applyFill="1" applyBorder="1" applyAlignment="1">
      <alignment horizontal="right" vertical="center"/>
    </xf>
    <xf numFmtId="165" fontId="15" fillId="4" borderId="47" xfId="0" applyNumberFormat="1" applyFont="1" applyFill="1" applyBorder="1" applyAlignment="1">
      <alignment vertical="top" wrapText="1"/>
    </xf>
    <xf numFmtId="165" fontId="15" fillId="4" borderId="5" xfId="0" applyNumberFormat="1" applyFont="1" applyFill="1" applyBorder="1" applyAlignment="1">
      <alignment vertical="top" wrapText="1"/>
    </xf>
    <xf numFmtId="165" fontId="15" fillId="4" borderId="7" xfId="0" applyNumberFormat="1" applyFont="1" applyFill="1" applyBorder="1" applyAlignment="1">
      <alignment vertical="top" wrapText="1"/>
    </xf>
    <xf numFmtId="165" fontId="15" fillId="4" borderId="49" xfId="0" applyNumberFormat="1" applyFont="1" applyFill="1" applyBorder="1" applyAlignment="1">
      <alignment vertical="top" wrapText="1"/>
    </xf>
    <xf numFmtId="165" fontId="15" fillId="4" borderId="8" xfId="0" applyNumberFormat="1" applyFont="1" applyFill="1" applyBorder="1" applyAlignment="1">
      <alignment vertical="top" wrapText="1"/>
    </xf>
    <xf numFmtId="165" fontId="15" fillId="4" borderId="10" xfId="0" applyNumberFormat="1" applyFont="1" applyFill="1" applyBorder="1" applyAlignment="1">
      <alignment vertical="top" wrapText="1"/>
    </xf>
    <xf numFmtId="3" fontId="3" fillId="4" borderId="13" xfId="0" applyNumberFormat="1" applyFont="1" applyFill="1" applyBorder="1" applyAlignment="1">
      <alignment vertical="center" wrapText="1"/>
    </xf>
    <xf numFmtId="165" fontId="15" fillId="4" borderId="53" xfId="0" applyNumberFormat="1" applyFont="1" applyFill="1" applyBorder="1" applyAlignment="1">
      <alignment vertical="top" wrapText="1"/>
    </xf>
    <xf numFmtId="165" fontId="15" fillId="4" borderId="11" xfId="0" applyNumberFormat="1" applyFont="1" applyFill="1" applyBorder="1" applyAlignment="1">
      <alignment vertical="top" wrapText="1"/>
    </xf>
    <xf numFmtId="165" fontId="15" fillId="4" borderId="52" xfId="0" applyNumberFormat="1" applyFont="1" applyFill="1" applyBorder="1" applyAlignment="1">
      <alignment vertical="top" wrapText="1"/>
    </xf>
    <xf numFmtId="165" fontId="15" fillId="4" borderId="13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4" borderId="36" xfId="0" applyFont="1" applyFill="1" applyBorder="1" applyAlignment="1">
      <alignment vertical="center" wrapText="1"/>
    </xf>
    <xf numFmtId="3" fontId="14" fillId="5" borderId="4" xfId="0" applyNumberFormat="1" applyFont="1" applyFill="1" applyBorder="1" applyAlignment="1">
      <alignment horizontal="right" vertical="center"/>
    </xf>
    <xf numFmtId="0" fontId="11" fillId="4" borderId="46" xfId="0" applyFont="1" applyFill="1" applyBorder="1" applyAlignment="1">
      <alignment vertical="center"/>
    </xf>
    <xf numFmtId="165" fontId="12" fillId="4" borderId="7" xfId="0" applyNumberFormat="1" applyFont="1" applyFill="1" applyBorder="1" applyAlignment="1">
      <alignment horizontal="right" vertical="center" wrapText="1"/>
    </xf>
    <xf numFmtId="0" fontId="11" fillId="4" borderId="30" xfId="0" applyFont="1" applyFill="1" applyBorder="1" applyAlignment="1">
      <alignment vertical="center"/>
    </xf>
    <xf numFmtId="165" fontId="12" fillId="4" borderId="10" xfId="0" applyNumberFormat="1" applyFont="1" applyFill="1" applyBorder="1" applyAlignment="1">
      <alignment horizontal="right" vertical="center" wrapText="1"/>
    </xf>
    <xf numFmtId="3" fontId="11" fillId="4" borderId="30" xfId="0" applyNumberFormat="1" applyFont="1" applyFill="1" applyBorder="1" applyAlignment="1">
      <alignment horizontal="right" vertical="center" wrapText="1"/>
    </xf>
    <xf numFmtId="0" fontId="11" fillId="4" borderId="64" xfId="0" applyFont="1" applyFill="1" applyBorder="1" applyAlignment="1">
      <alignment vertical="center"/>
    </xf>
    <xf numFmtId="3" fontId="11" fillId="4" borderId="31" xfId="0" applyNumberFormat="1" applyFont="1" applyFill="1" applyBorder="1" applyAlignment="1">
      <alignment horizontal="right" vertical="center" wrapText="1"/>
    </xf>
    <xf numFmtId="165" fontId="12" fillId="4" borderId="33" xfId="0" applyNumberFormat="1" applyFont="1" applyFill="1" applyBorder="1" applyAlignment="1">
      <alignment horizontal="right" vertical="center" wrapText="1"/>
    </xf>
    <xf numFmtId="165" fontId="12" fillId="4" borderId="7" xfId="0" applyNumberFormat="1" applyFont="1" applyFill="1" applyBorder="1" applyAlignment="1">
      <alignment horizontal="right" vertical="top" wrapText="1"/>
    </xf>
    <xf numFmtId="165" fontId="12" fillId="4" borderId="10" xfId="0" applyNumberFormat="1" applyFont="1" applyFill="1" applyBorder="1" applyAlignment="1">
      <alignment horizontal="right" vertical="top" wrapText="1"/>
    </xf>
    <xf numFmtId="3" fontId="11" fillId="4" borderId="51" xfId="0" applyNumberFormat="1" applyFont="1" applyFill="1" applyBorder="1" applyAlignment="1">
      <alignment horizontal="right" vertical="center" wrapText="1"/>
    </xf>
    <xf numFmtId="165" fontId="12" fillId="4" borderId="13" xfId="0" applyNumberFormat="1" applyFont="1" applyFill="1" applyBorder="1" applyAlignment="1">
      <alignment horizontal="right" vertical="top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1" fillId="8" borderId="5" xfId="0" applyFont="1" applyFill="1" applyBorder="1" applyAlignment="1">
      <alignment vertical="center"/>
    </xf>
    <xf numFmtId="3" fontId="11" fillId="8" borderId="6" xfId="0" applyNumberFormat="1" applyFont="1" applyFill="1" applyBorder="1" applyAlignment="1">
      <alignment horizontal="right" vertical="center" wrapText="1"/>
    </xf>
    <xf numFmtId="165" fontId="12" fillId="8" borderId="7" xfId="0" applyNumberFormat="1" applyFont="1" applyFill="1" applyBorder="1" applyAlignment="1">
      <alignment horizontal="right" vertical="center"/>
    </xf>
    <xf numFmtId="165" fontId="12" fillId="4" borderId="10" xfId="0" applyNumberFormat="1" applyFont="1" applyFill="1" applyBorder="1" applyAlignment="1">
      <alignment horizontal="right" vertical="center"/>
    </xf>
    <xf numFmtId="0" fontId="11" fillId="8" borderId="8" xfId="0" applyFont="1" applyFill="1" applyBorder="1" applyAlignment="1">
      <alignment vertical="center"/>
    </xf>
    <xf numFmtId="3" fontId="11" fillId="8" borderId="9" xfId="0" applyNumberFormat="1" applyFont="1" applyFill="1" applyBorder="1" applyAlignment="1">
      <alignment horizontal="right" vertical="center" wrapText="1"/>
    </xf>
    <xf numFmtId="165" fontId="12" fillId="8" borderId="10" xfId="0" applyNumberFormat="1" applyFont="1" applyFill="1" applyBorder="1" applyAlignment="1">
      <alignment horizontal="right" vertical="center"/>
    </xf>
    <xf numFmtId="0" fontId="11" fillId="8" borderId="32" xfId="0" applyFont="1" applyFill="1" applyBorder="1" applyAlignment="1">
      <alignment vertical="center"/>
    </xf>
    <xf numFmtId="3" fontId="11" fillId="8" borderId="35" xfId="0" applyNumberFormat="1" applyFont="1" applyFill="1" applyBorder="1" applyAlignment="1">
      <alignment horizontal="right" vertical="center" wrapText="1"/>
    </xf>
    <xf numFmtId="165" fontId="12" fillId="8" borderId="33" xfId="0" applyNumberFormat="1" applyFont="1" applyFill="1" applyBorder="1" applyAlignment="1">
      <alignment horizontal="right" vertical="center"/>
    </xf>
    <xf numFmtId="0" fontId="9" fillId="4" borderId="15" xfId="0" applyFont="1" applyFill="1" applyBorder="1" applyAlignment="1">
      <alignment vertical="center"/>
    </xf>
    <xf numFmtId="0" fontId="23" fillId="4" borderId="0" xfId="0" applyFont="1" applyFill="1" applyAlignment="1">
      <alignment vertical="center"/>
    </xf>
    <xf numFmtId="3" fontId="13" fillId="5" borderId="44" xfId="0" applyNumberFormat="1" applyFont="1" applyFill="1" applyBorder="1" applyAlignment="1">
      <alignment vertical="center" wrapText="1"/>
    </xf>
    <xf numFmtId="3" fontId="13" fillId="5" borderId="2" xfId="0" applyNumberFormat="1" applyFont="1" applyFill="1" applyBorder="1" applyAlignment="1">
      <alignment horizontal="right" vertical="center"/>
    </xf>
    <xf numFmtId="3" fontId="13" fillId="5" borderId="4" xfId="0" applyNumberFormat="1" applyFont="1" applyFill="1" applyBorder="1" applyAlignment="1">
      <alignment vertical="center" wrapText="1"/>
    </xf>
    <xf numFmtId="165" fontId="12" fillId="4" borderId="47" xfId="0" applyNumberFormat="1" applyFont="1" applyFill="1" applyBorder="1" applyAlignment="1">
      <alignment vertical="center" wrapText="1"/>
    </xf>
    <xf numFmtId="3" fontId="11" fillId="4" borderId="47" xfId="0" applyNumberFormat="1" applyFont="1" applyFill="1" applyBorder="1" applyAlignment="1">
      <alignment vertical="center" wrapText="1"/>
    </xf>
    <xf numFmtId="165" fontId="12" fillId="4" borderId="5" xfId="0" applyNumberFormat="1" applyFont="1" applyFill="1" applyBorder="1" applyAlignment="1">
      <alignment vertical="center" wrapText="1"/>
    </xf>
    <xf numFmtId="165" fontId="12" fillId="4" borderId="7" xfId="0" applyNumberFormat="1" applyFont="1" applyFill="1" applyBorder="1" applyAlignment="1">
      <alignment vertical="center" wrapText="1"/>
    </xf>
    <xf numFmtId="165" fontId="12" fillId="4" borderId="49" xfId="0" applyNumberFormat="1" applyFont="1" applyFill="1" applyBorder="1" applyAlignment="1">
      <alignment vertical="center" wrapText="1"/>
    </xf>
    <xf numFmtId="3" fontId="11" fillId="4" borderId="49" xfId="0" applyNumberFormat="1" applyFont="1" applyFill="1" applyBorder="1" applyAlignment="1">
      <alignment vertical="center" wrapText="1"/>
    </xf>
    <xf numFmtId="165" fontId="12" fillId="4" borderId="8" xfId="0" applyNumberFormat="1" applyFont="1" applyFill="1" applyBorder="1" applyAlignment="1">
      <alignment vertical="center" wrapText="1"/>
    </xf>
    <xf numFmtId="165" fontId="12" fillId="4" borderId="10" xfId="0" applyNumberFormat="1" applyFont="1" applyFill="1" applyBorder="1" applyAlignment="1">
      <alignment vertical="center" wrapText="1"/>
    </xf>
    <xf numFmtId="3" fontId="11" fillId="4" borderId="51" xfId="0" applyNumberFormat="1" applyFont="1" applyFill="1" applyBorder="1" applyAlignment="1">
      <alignment vertical="center" wrapText="1"/>
    </xf>
    <xf numFmtId="165" fontId="12" fillId="4" borderId="52" xfId="0" applyNumberFormat="1" applyFont="1" applyFill="1" applyBorder="1" applyAlignment="1">
      <alignment vertical="center" wrapText="1"/>
    </xf>
    <xf numFmtId="3" fontId="11" fillId="4" borderId="52" xfId="0" applyNumberFormat="1" applyFont="1" applyFill="1" applyBorder="1" applyAlignment="1">
      <alignment vertical="center" wrapText="1"/>
    </xf>
    <xf numFmtId="165" fontId="12" fillId="4" borderId="11" xfId="0" applyNumberFormat="1" applyFont="1" applyFill="1" applyBorder="1" applyAlignment="1">
      <alignment vertical="center" wrapText="1"/>
    </xf>
    <xf numFmtId="165" fontId="12" fillId="4" borderId="13" xfId="0" applyNumberFormat="1" applyFont="1" applyFill="1" applyBorder="1" applyAlignment="1">
      <alignment vertical="center" wrapText="1"/>
    </xf>
    <xf numFmtId="3" fontId="3" fillId="4" borderId="46" xfId="0" applyNumberFormat="1" applyFont="1" applyFill="1" applyBorder="1" applyAlignment="1">
      <alignment vertical="center"/>
    </xf>
    <xf numFmtId="3" fontId="3" fillId="4" borderId="30" xfId="0" applyNumberFormat="1" applyFont="1" applyFill="1" applyBorder="1" applyAlignment="1">
      <alignment vertical="center"/>
    </xf>
    <xf numFmtId="3" fontId="3" fillId="4" borderId="31" xfId="0" applyNumberFormat="1" applyFont="1" applyFill="1" applyBorder="1" applyAlignment="1">
      <alignment vertical="center"/>
    </xf>
    <xf numFmtId="3" fontId="3" fillId="4" borderId="51" xfId="0" applyNumberFormat="1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E6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A8F3D-89BC-4B61-9689-409CBA84DEED}">
  <sheetPr>
    <tabColor rgb="FFCCE6C9"/>
  </sheetPr>
  <dimension ref="A1:A22"/>
  <sheetViews>
    <sheetView tabSelected="1" zoomScaleNormal="100" workbookViewId="0"/>
  </sheetViews>
  <sheetFormatPr defaultColWidth="8.85546875" defaultRowHeight="13.5" x14ac:dyDescent="0.25"/>
  <cols>
    <col min="1" max="16384" width="8.85546875" style="2"/>
  </cols>
  <sheetData>
    <row r="1" spans="1:1" x14ac:dyDescent="0.25">
      <c r="A1" s="1" t="s">
        <v>4</v>
      </c>
    </row>
    <row r="2" spans="1:1" x14ac:dyDescent="0.25">
      <c r="A2" s="1"/>
    </row>
    <row r="3" spans="1:1" x14ac:dyDescent="0.25">
      <c r="A3" s="3" t="s">
        <v>0</v>
      </c>
    </row>
    <row r="4" spans="1:1" x14ac:dyDescent="0.25">
      <c r="A4" s="5" t="str">
        <f>'Tabella 2.1c'!A1</f>
        <v>Tabella 2.1c. Spalla. Numero di strutture che hanno raccolto dati per il RIAP, per istituzione partecipante (anni 2007-2021)</v>
      </c>
    </row>
    <row r="5" spans="1:1" x14ac:dyDescent="0.25">
      <c r="A5" s="1"/>
    </row>
    <row r="6" spans="1:1" x14ac:dyDescent="0.25">
      <c r="A6" s="3" t="s">
        <v>1</v>
      </c>
    </row>
    <row r="7" spans="1:1" x14ac:dyDescent="0.25">
      <c r="A7" s="5" t="str">
        <f>'Tabella 2.2c'!A1</f>
        <v>Tabella 2.2c. Spalla. Numero di interventi RIAP ammessi al controllo di qualità, per istituzione partecipante (anni 2007-2021)</v>
      </c>
    </row>
    <row r="8" spans="1:1" x14ac:dyDescent="0.25">
      <c r="A8" s="4"/>
    </row>
    <row r="9" spans="1:1" x14ac:dyDescent="0.25">
      <c r="A9" s="3" t="s">
        <v>2</v>
      </c>
    </row>
    <row r="10" spans="1:1" s="6" customFormat="1" x14ac:dyDescent="0.25">
      <c r="A10" s="5" t="str">
        <f>'Tabella 2.23'!A1</f>
        <v>Tabella 2.23. Spalla. Numero di interventi utili per le analisi sugli interventi e completeness, per tipo di intervento (anni 2007-2021)</v>
      </c>
    </row>
    <row r="11" spans="1:1" s="6" customFormat="1" x14ac:dyDescent="0.25">
      <c r="A11" s="5" t="str">
        <f>'Tabella 2.24'!A1</f>
        <v>Tabella 2.24. Spalla. Numero di interventi di sostituzione totale per tipo di protesi impiantata (anni
2007-2021)</v>
      </c>
    </row>
    <row r="12" spans="1:1" s="6" customFormat="1" x14ac:dyDescent="0.25">
      <c r="A12" s="7" t="str">
        <f>'Tabella 2.25'!A1</f>
        <v>Tabella 2.25. Spalla. Numero di interventi per tipologia di istituto di ricovero e per tipo di intervento (anni 2007-2021)</v>
      </c>
    </row>
    <row r="13" spans="1:1" s="6" customFormat="1" x14ac:dyDescent="0.25">
      <c r="A13" s="5" t="str">
        <f>'Tabella 2.26'!A1</f>
        <v>Tabella 2.26. Spalla. Numero di interventi per genere e classe di età dei pazienti e per tipo di intervento (anni 2007-2021)</v>
      </c>
    </row>
    <row r="14" spans="1:1" s="6" customFormat="1" x14ac:dyDescent="0.25">
      <c r="A14" s="5" t="str">
        <f>'Tabella 2.27'!A1</f>
        <v>Tabella 2.27. Spalla. Numero di interventi per caratteristiche dell'intervento chirurgico (lato operato e via di accesso) e per tipo di intervento (anni 2007-2021)</v>
      </c>
    </row>
    <row r="15" spans="1:1" s="6" customFormat="1" x14ac:dyDescent="0.25">
      <c r="A15" s="5" t="str">
        <f>'Tabella 2.28'!A1</f>
        <v>Tabella 2.28. Spalla. Numero di interventi primari per causa e tipologia di intervento precedente e per tipo di intervento (anni 2007-2021)</v>
      </c>
    </row>
    <row r="16" spans="1:1" s="6" customFormat="1" x14ac:dyDescent="0.25">
      <c r="A16" s="5" t="str">
        <f>'Tabella 2.29'!A1</f>
        <v>Tabella 2.29. Spalla. Numero di interventi di revisione per causa e tipologia di intervento precedente (anni 2007-2021)</v>
      </c>
    </row>
    <row r="17" spans="1:1" s="6" customFormat="1" x14ac:dyDescent="0.25"/>
    <row r="18" spans="1:1" x14ac:dyDescent="0.25">
      <c r="A18" s="3" t="s">
        <v>3</v>
      </c>
    </row>
    <row r="19" spans="1:1" s="6" customFormat="1" x14ac:dyDescent="0.25">
      <c r="A19" s="5" t="str">
        <f>'Tabella 2.30'!A1</f>
        <v>Tabella 2.30. Spalla. Numero di interventi utili per le analisi sui dispositivi, per tipo di intervento (anni 2007-2021)</v>
      </c>
    </row>
    <row r="20" spans="1:1" s="6" customFormat="1" x14ac:dyDescent="0.25">
      <c r="A20" s="5" t="str">
        <f>'Tabella 2.31'!A1</f>
        <v>Tabella 2.31. Spalla. Numero di interventi per caratteristiche dell'intervento chirurgico e per tipo di intervento (anni 2007-2021)</v>
      </c>
    </row>
    <row r="21" spans="1:1" s="6" customFormat="1" x14ac:dyDescent="0.25"/>
    <row r="22" spans="1:1" s="6" customFormat="1" ht="15" x14ac:dyDescent="0.25">
      <c r="A22" s="8"/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73B30-FA2C-4D20-A593-60F3B749E497}">
  <sheetPr>
    <tabColor rgb="FFCCE6C9"/>
    <pageSetUpPr fitToPage="1"/>
  </sheetPr>
  <dimension ref="A1:D42"/>
  <sheetViews>
    <sheetView zoomScaleNormal="100" workbookViewId="0"/>
  </sheetViews>
  <sheetFormatPr defaultColWidth="9.140625" defaultRowHeight="13.5" x14ac:dyDescent="0.25"/>
  <cols>
    <col min="1" max="1" width="37" style="47" customWidth="1"/>
    <col min="2" max="2" width="8.7109375" style="47" customWidth="1"/>
    <col min="3" max="3" width="8.7109375" style="105" customWidth="1"/>
    <col min="4" max="4" width="8.7109375" style="258" customWidth="1"/>
    <col min="5" max="10" width="14.42578125" style="47" customWidth="1"/>
    <col min="11" max="16384" width="9.140625" style="47"/>
  </cols>
  <sheetData>
    <row r="1" spans="1:4" ht="17.25" customHeight="1" thickBot="1" x14ac:dyDescent="0.3">
      <c r="A1" s="292" t="s">
        <v>125</v>
      </c>
      <c r="C1" s="293"/>
      <c r="D1" s="47"/>
    </row>
    <row r="2" spans="1:4" ht="15" customHeight="1" thickBot="1" x14ac:dyDescent="0.3">
      <c r="A2" s="294"/>
      <c r="B2" s="129" t="s">
        <v>66</v>
      </c>
      <c r="C2" s="131"/>
      <c r="D2" s="47"/>
    </row>
    <row r="3" spans="1:4" ht="15" customHeight="1" thickBot="1" x14ac:dyDescent="0.3">
      <c r="A3" s="54"/>
      <c r="B3" s="141" t="s">
        <v>8</v>
      </c>
      <c r="C3" s="108" t="s">
        <v>38</v>
      </c>
      <c r="D3" s="47"/>
    </row>
    <row r="4" spans="1:4" ht="15" customHeight="1" thickBot="1" x14ac:dyDescent="0.3">
      <c r="A4" s="70" t="s">
        <v>107</v>
      </c>
      <c r="B4" s="195">
        <f>SUM(B5:B14)</f>
        <v>121</v>
      </c>
      <c r="C4" s="295"/>
      <c r="D4" s="47"/>
    </row>
    <row r="5" spans="1:4" ht="15" customHeight="1" x14ac:dyDescent="0.25">
      <c r="A5" s="180" t="s">
        <v>126</v>
      </c>
      <c r="B5" s="296">
        <v>22</v>
      </c>
      <c r="C5" s="297">
        <f t="shared" ref="C5:C14" si="0">B5/B$4*100</f>
        <v>18.181818181818183</v>
      </c>
      <c r="D5" s="47"/>
    </row>
    <row r="6" spans="1:4" ht="15" customHeight="1" x14ac:dyDescent="0.25">
      <c r="A6" s="205" t="s">
        <v>127</v>
      </c>
      <c r="B6" s="298">
        <v>5</v>
      </c>
      <c r="C6" s="299">
        <f t="shared" si="0"/>
        <v>4.1322314049586781</v>
      </c>
      <c r="D6" s="47"/>
    </row>
    <row r="7" spans="1:4" ht="15" customHeight="1" x14ac:dyDescent="0.25">
      <c r="A7" s="205" t="s">
        <v>116</v>
      </c>
      <c r="B7" s="298">
        <v>11</v>
      </c>
      <c r="C7" s="299">
        <f t="shared" si="0"/>
        <v>9.0909090909090917</v>
      </c>
      <c r="D7" s="47"/>
    </row>
    <row r="8" spans="1:4" ht="15" customHeight="1" x14ac:dyDescent="0.25">
      <c r="A8" s="205" t="s">
        <v>128</v>
      </c>
      <c r="B8" s="300">
        <v>22</v>
      </c>
      <c r="C8" s="299">
        <f t="shared" si="0"/>
        <v>18.181818181818183</v>
      </c>
      <c r="D8" s="47"/>
    </row>
    <row r="9" spans="1:4" ht="15" customHeight="1" x14ac:dyDescent="0.25">
      <c r="A9" s="205" t="s">
        <v>129</v>
      </c>
      <c r="B9" s="300">
        <v>1</v>
      </c>
      <c r="C9" s="299">
        <f t="shared" si="0"/>
        <v>0.82644628099173556</v>
      </c>
      <c r="D9" s="47"/>
    </row>
    <row r="10" spans="1:4" ht="15" customHeight="1" x14ac:dyDescent="0.25">
      <c r="A10" s="301" t="s">
        <v>130</v>
      </c>
      <c r="B10" s="300">
        <v>35</v>
      </c>
      <c r="C10" s="299">
        <f t="shared" si="0"/>
        <v>28.925619834710741</v>
      </c>
      <c r="D10" s="47"/>
    </row>
    <row r="11" spans="1:4" ht="15" customHeight="1" x14ac:dyDescent="0.25">
      <c r="A11" s="301" t="s">
        <v>131</v>
      </c>
      <c r="B11" s="302">
        <v>4</v>
      </c>
      <c r="C11" s="299">
        <f t="shared" si="0"/>
        <v>3.3057851239669422</v>
      </c>
      <c r="D11" s="47"/>
    </row>
    <row r="12" spans="1:4" ht="15" customHeight="1" x14ac:dyDescent="0.25">
      <c r="A12" s="301" t="s">
        <v>132</v>
      </c>
      <c r="B12" s="302">
        <v>5</v>
      </c>
      <c r="C12" s="299">
        <f t="shared" si="0"/>
        <v>4.1322314049586781</v>
      </c>
      <c r="D12" s="47"/>
    </row>
    <row r="13" spans="1:4" ht="15" customHeight="1" x14ac:dyDescent="0.25">
      <c r="A13" s="301" t="s">
        <v>133</v>
      </c>
      <c r="B13" s="302">
        <v>1</v>
      </c>
      <c r="C13" s="299">
        <f t="shared" si="0"/>
        <v>0.82644628099173556</v>
      </c>
      <c r="D13" s="47"/>
    </row>
    <row r="14" spans="1:4" ht="15" customHeight="1" thickBot="1" x14ac:dyDescent="0.3">
      <c r="A14" s="270" t="s">
        <v>134</v>
      </c>
      <c r="B14" s="302">
        <v>15</v>
      </c>
      <c r="C14" s="303">
        <f t="shared" si="0"/>
        <v>12.396694214876034</v>
      </c>
      <c r="D14" s="47"/>
    </row>
    <row r="15" spans="1:4" ht="15" customHeight="1" thickBot="1" x14ac:dyDescent="0.3">
      <c r="A15" s="70" t="s">
        <v>118</v>
      </c>
      <c r="B15" s="195">
        <f>SUM(B16:B18)</f>
        <v>121</v>
      </c>
      <c r="C15" s="295"/>
      <c r="D15" s="47"/>
    </row>
    <row r="16" spans="1:4" ht="15" customHeight="1" x14ac:dyDescent="0.25">
      <c r="A16" s="180" t="s">
        <v>135</v>
      </c>
      <c r="B16" s="234">
        <v>89</v>
      </c>
      <c r="C16" s="304">
        <f>B16/B$15*100</f>
        <v>73.553719008264466</v>
      </c>
      <c r="D16" s="47"/>
    </row>
    <row r="17" spans="1:4" ht="15" customHeight="1" x14ac:dyDescent="0.25">
      <c r="A17" s="205" t="s">
        <v>136</v>
      </c>
      <c r="B17" s="300">
        <v>26</v>
      </c>
      <c r="C17" s="305">
        <f>B17/B$15*100</f>
        <v>21.487603305785125</v>
      </c>
      <c r="D17" s="47"/>
    </row>
    <row r="18" spans="1:4" ht="15" customHeight="1" thickBot="1" x14ac:dyDescent="0.3">
      <c r="A18" s="185" t="s">
        <v>105</v>
      </c>
      <c r="B18" s="306">
        <v>6</v>
      </c>
      <c r="C18" s="307">
        <f t="shared" ref="C18" si="1">B18/B$15*100</f>
        <v>4.9586776859504136</v>
      </c>
      <c r="D18" s="47"/>
    </row>
    <row r="19" spans="1:4" ht="15" customHeight="1" x14ac:dyDescent="0.25">
      <c r="A19" s="308" t="s">
        <v>95</v>
      </c>
      <c r="B19" s="254"/>
      <c r="C19" s="255"/>
      <c r="D19" s="47"/>
    </row>
    <row r="20" spans="1:4" ht="15" customHeight="1" x14ac:dyDescent="0.25">
      <c r="A20" s="309" t="s">
        <v>137</v>
      </c>
      <c r="C20" s="47"/>
      <c r="D20" s="47"/>
    </row>
    <row r="21" spans="1:4" ht="15" customHeight="1" x14ac:dyDescent="0.25">
      <c r="A21" s="309" t="s">
        <v>138</v>
      </c>
      <c r="D21" s="47"/>
    </row>
    <row r="22" spans="1:4" ht="15" customHeight="1" x14ac:dyDescent="0.25">
      <c r="D22" s="47"/>
    </row>
    <row r="23" spans="1:4" ht="15" customHeight="1" x14ac:dyDescent="0.25">
      <c r="D23" s="47"/>
    </row>
    <row r="24" spans="1:4" ht="15" customHeight="1" x14ac:dyDescent="0.25">
      <c r="D24" s="47"/>
    </row>
    <row r="25" spans="1:4" ht="15" customHeight="1" x14ac:dyDescent="0.25">
      <c r="D25" s="47"/>
    </row>
    <row r="26" spans="1:4" ht="15" customHeight="1" x14ac:dyDescent="0.25">
      <c r="D26" s="47"/>
    </row>
    <row r="27" spans="1:4" x14ac:dyDescent="0.25">
      <c r="D27" s="47"/>
    </row>
    <row r="42" ht="15" customHeight="1" x14ac:dyDescent="0.25"/>
  </sheetData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A0E73-D6A4-4179-9CD8-6DD9E1864F4F}">
  <sheetPr>
    <tabColor rgb="FFCCE6C9"/>
  </sheetPr>
  <dimension ref="A1:C13"/>
  <sheetViews>
    <sheetView zoomScaleNormal="100" workbookViewId="0"/>
  </sheetViews>
  <sheetFormatPr defaultRowHeight="15" x14ac:dyDescent="0.25"/>
  <cols>
    <col min="1" max="1" width="40.5703125" customWidth="1"/>
    <col min="2" max="3" width="8.7109375" customWidth="1"/>
  </cols>
  <sheetData>
    <row r="1" spans="1:3" ht="15.75" thickBot="1" x14ac:dyDescent="0.3">
      <c r="A1" s="42" t="s">
        <v>139</v>
      </c>
      <c r="B1" s="43"/>
      <c r="C1" s="44"/>
    </row>
    <row r="2" spans="1:3" ht="15.75" thickBot="1" x14ac:dyDescent="0.3">
      <c r="A2" s="106"/>
      <c r="B2" s="107" t="s">
        <v>8</v>
      </c>
      <c r="C2" s="108" t="s">
        <v>38</v>
      </c>
    </row>
    <row r="3" spans="1:3" ht="15.75" thickBot="1" x14ac:dyDescent="0.3">
      <c r="A3" s="64" t="s">
        <v>45</v>
      </c>
      <c r="B3" s="65">
        <f>B4+B10</f>
        <v>3631</v>
      </c>
      <c r="C3" s="109"/>
    </row>
    <row r="4" spans="1:3" ht="15.75" thickBot="1" x14ac:dyDescent="0.3">
      <c r="A4" s="70" t="s">
        <v>46</v>
      </c>
      <c r="B4" s="71">
        <f>SUM(B5+B8+B9)</f>
        <v>3527</v>
      </c>
      <c r="C4" s="310">
        <f>B4/B$3*100</f>
        <v>97.135775268521073</v>
      </c>
    </row>
    <row r="5" spans="1:3" x14ac:dyDescent="0.25">
      <c r="A5" s="311" t="s">
        <v>35</v>
      </c>
      <c r="B5" s="312">
        <f>B6+B7</f>
        <v>2611</v>
      </c>
      <c r="C5" s="313">
        <f>B5/B$4*100</f>
        <v>74.028919761837258</v>
      </c>
    </row>
    <row r="6" spans="1:3" x14ac:dyDescent="0.25">
      <c r="A6" s="82" t="s">
        <v>49</v>
      </c>
      <c r="B6" s="83">
        <v>1861</v>
      </c>
      <c r="C6" s="314">
        <f>B6/B$5*100</f>
        <v>71.275373420145542</v>
      </c>
    </row>
    <row r="7" spans="1:3" x14ac:dyDescent="0.25">
      <c r="A7" s="82" t="s">
        <v>50</v>
      </c>
      <c r="B7" s="83">
        <v>750</v>
      </c>
      <c r="C7" s="314">
        <f>B7/B$5*100</f>
        <v>28.724626579854462</v>
      </c>
    </row>
    <row r="8" spans="1:3" x14ac:dyDescent="0.25">
      <c r="A8" s="315" t="s">
        <v>51</v>
      </c>
      <c r="B8" s="316">
        <v>44</v>
      </c>
      <c r="C8" s="317">
        <f>B8/B$4*100</f>
        <v>1.2475191380776864</v>
      </c>
    </row>
    <row r="9" spans="1:3" ht="15.75" thickBot="1" x14ac:dyDescent="0.3">
      <c r="A9" s="318" t="s">
        <v>52</v>
      </c>
      <c r="B9" s="319">
        <v>872</v>
      </c>
      <c r="C9" s="320">
        <f>B9/B$4*100</f>
        <v>24.72356110008506</v>
      </c>
    </row>
    <row r="10" spans="1:3" ht="15.75" thickBot="1" x14ac:dyDescent="0.3">
      <c r="A10" s="102" t="s">
        <v>66</v>
      </c>
      <c r="B10" s="71">
        <v>104</v>
      </c>
      <c r="C10" s="310">
        <f>B10/B$3*100</f>
        <v>2.8642247314789318</v>
      </c>
    </row>
    <row r="11" spans="1:3" x14ac:dyDescent="0.25">
      <c r="A11" s="309" t="s">
        <v>95</v>
      </c>
      <c r="B11" s="47"/>
      <c r="C11" s="105"/>
    </row>
    <row r="12" spans="1:3" x14ac:dyDescent="0.25">
      <c r="A12" s="309"/>
      <c r="B12" s="121"/>
      <c r="C12" s="172"/>
    </row>
    <row r="13" spans="1:3" x14ac:dyDescent="0.25">
      <c r="A13" s="309"/>
      <c r="B13" s="121"/>
      <c r="C13" s="17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8737A-8CEE-4F7A-9E96-2188D660F218}">
  <sheetPr>
    <tabColor rgb="FFCCE6C9"/>
    <pageSetUpPr fitToPage="1"/>
  </sheetPr>
  <dimension ref="A1:P34"/>
  <sheetViews>
    <sheetView zoomScaleNormal="100" workbookViewId="0"/>
  </sheetViews>
  <sheetFormatPr defaultColWidth="9.140625" defaultRowHeight="13.5" x14ac:dyDescent="0.25"/>
  <cols>
    <col min="1" max="1" width="48.5703125" style="47" customWidth="1"/>
    <col min="2" max="2" width="8.7109375" style="47" customWidth="1"/>
    <col min="3" max="3" width="8.7109375" style="105" customWidth="1"/>
    <col min="4" max="4" width="8.7109375" style="258" customWidth="1"/>
    <col min="5" max="5" width="8.7109375" style="105" customWidth="1"/>
    <col min="6" max="6" width="8.7109375" style="47" customWidth="1"/>
    <col min="7" max="9" width="8.7109375" style="105" customWidth="1"/>
    <col min="10" max="10" width="8.7109375" style="258" customWidth="1"/>
    <col min="11" max="13" width="8.7109375" style="47" customWidth="1"/>
    <col min="14" max="16384" width="9.140625" style="47"/>
  </cols>
  <sheetData>
    <row r="1" spans="1:16" ht="20.25" customHeight="1" thickBot="1" x14ac:dyDescent="0.3">
      <c r="A1" s="321" t="s">
        <v>140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322"/>
      <c r="M1" s="43"/>
      <c r="O1"/>
      <c r="P1"/>
    </row>
    <row r="2" spans="1:16" ht="15" customHeight="1" thickBot="1" x14ac:dyDescent="0.3">
      <c r="A2" s="122"/>
      <c r="B2" s="123" t="s">
        <v>48</v>
      </c>
      <c r="C2" s="124"/>
      <c r="D2" s="125"/>
      <c r="E2" s="126"/>
      <c r="F2" s="127" t="s">
        <v>51</v>
      </c>
      <c r="G2" s="128"/>
      <c r="H2" s="129" t="s">
        <v>52</v>
      </c>
      <c r="I2" s="130"/>
      <c r="J2" s="129" t="s">
        <v>66</v>
      </c>
      <c r="K2" s="130"/>
      <c r="L2" s="129" t="s">
        <v>67</v>
      </c>
      <c r="M2" s="131"/>
      <c r="O2"/>
      <c r="P2"/>
    </row>
    <row r="3" spans="1:16" ht="15" customHeight="1" thickBot="1" x14ac:dyDescent="0.3">
      <c r="A3" s="132"/>
      <c r="B3" s="133" t="s">
        <v>68</v>
      </c>
      <c r="C3" s="134"/>
      <c r="D3" s="133" t="s">
        <v>69</v>
      </c>
      <c r="E3" s="135"/>
      <c r="F3" s="136"/>
      <c r="G3" s="137"/>
      <c r="H3" s="138"/>
      <c r="I3" s="139"/>
      <c r="J3" s="138"/>
      <c r="K3" s="139"/>
      <c r="L3" s="140"/>
      <c r="M3" s="140"/>
      <c r="O3"/>
      <c r="P3"/>
    </row>
    <row r="4" spans="1:16" ht="15" customHeight="1" thickBot="1" x14ac:dyDescent="0.3">
      <c r="A4" s="54"/>
      <c r="B4" s="141" t="s">
        <v>8</v>
      </c>
      <c r="C4" s="142" t="s">
        <v>38</v>
      </c>
      <c r="D4" s="143" t="s">
        <v>8</v>
      </c>
      <c r="E4" s="144" t="s">
        <v>38</v>
      </c>
      <c r="F4" s="141" t="s">
        <v>8</v>
      </c>
      <c r="G4" s="144" t="s">
        <v>38</v>
      </c>
      <c r="H4" s="145" t="s">
        <v>8</v>
      </c>
      <c r="I4" s="146" t="s">
        <v>38</v>
      </c>
      <c r="J4" s="141" t="s">
        <v>8</v>
      </c>
      <c r="K4" s="146" t="s">
        <v>38</v>
      </c>
      <c r="L4" s="141" t="s">
        <v>8</v>
      </c>
      <c r="M4" s="147" t="s">
        <v>38</v>
      </c>
      <c r="O4"/>
      <c r="P4"/>
    </row>
    <row r="5" spans="1:16" ht="15" customHeight="1" thickBot="1" x14ac:dyDescent="0.3">
      <c r="A5" s="70" t="s">
        <v>141</v>
      </c>
      <c r="B5" s="227">
        <f>SUM(B6:B14)</f>
        <v>1861</v>
      </c>
      <c r="C5" s="276"/>
      <c r="D5" s="323">
        <f>SUM(D6:D14)</f>
        <v>750</v>
      </c>
      <c r="E5" s="324"/>
      <c r="F5" s="227">
        <f>SUM(F6:F14)</f>
        <v>44</v>
      </c>
      <c r="G5" s="324"/>
      <c r="H5" s="227">
        <f>SUM(H6:H14)</f>
        <v>872</v>
      </c>
      <c r="I5" s="324"/>
      <c r="J5" s="227">
        <f>SUM(J6:J14)</f>
        <v>104</v>
      </c>
      <c r="K5" s="324"/>
      <c r="L5" s="227">
        <f>B5+D5+F5+H5+J5</f>
        <v>3631</v>
      </c>
      <c r="M5" s="325"/>
      <c r="O5"/>
      <c r="P5"/>
    </row>
    <row r="6" spans="1:16" ht="15" customHeight="1" x14ac:dyDescent="0.25">
      <c r="A6" s="180" t="s">
        <v>142</v>
      </c>
      <c r="B6" s="230">
        <v>44</v>
      </c>
      <c r="C6" s="326">
        <f t="shared" ref="C6:C14" si="0">B6/B$5*100</f>
        <v>2.3643202579258462</v>
      </c>
      <c r="D6" s="327">
        <v>59</v>
      </c>
      <c r="E6" s="328">
        <f t="shared" ref="E6:E14" si="1">D6/D$5*100</f>
        <v>7.8666666666666663</v>
      </c>
      <c r="F6" s="230">
        <v>0</v>
      </c>
      <c r="G6" s="328">
        <f t="shared" ref="G6:G14" si="2">F6/F$5*100</f>
        <v>0</v>
      </c>
      <c r="H6" s="230">
        <v>0</v>
      </c>
      <c r="I6" s="328">
        <f t="shared" ref="I6:I14" si="3">H6/H$5*100</f>
        <v>0</v>
      </c>
      <c r="J6" s="230">
        <v>3</v>
      </c>
      <c r="K6" s="328">
        <f t="shared" ref="K6:K14" si="4">J6/J$5*100</f>
        <v>2.8846153846153846</v>
      </c>
      <c r="L6" s="234">
        <f>B6+D6+F6+H6+J6</f>
        <v>106</v>
      </c>
      <c r="M6" s="329">
        <f t="shared" ref="M6:M13" si="5">L6/L$5*100</f>
        <v>2.9193059763150648</v>
      </c>
      <c r="O6"/>
      <c r="P6"/>
    </row>
    <row r="7" spans="1:16" ht="15" customHeight="1" x14ac:dyDescent="0.25">
      <c r="A7" s="205" t="s">
        <v>143</v>
      </c>
      <c r="B7" s="236">
        <v>123</v>
      </c>
      <c r="C7" s="330">
        <f t="shared" si="0"/>
        <v>6.6093498119290706</v>
      </c>
      <c r="D7" s="331">
        <v>192</v>
      </c>
      <c r="E7" s="332">
        <f t="shared" si="1"/>
        <v>25.6</v>
      </c>
      <c r="F7" s="236">
        <v>0</v>
      </c>
      <c r="G7" s="332">
        <f t="shared" si="2"/>
        <v>0</v>
      </c>
      <c r="H7" s="236">
        <v>0</v>
      </c>
      <c r="I7" s="332">
        <f t="shared" si="3"/>
        <v>0</v>
      </c>
      <c r="J7" s="236">
        <v>6</v>
      </c>
      <c r="K7" s="332">
        <f t="shared" si="4"/>
        <v>5.7692307692307692</v>
      </c>
      <c r="L7" s="300">
        <f>B7+D7+F7+H7+J7</f>
        <v>321</v>
      </c>
      <c r="M7" s="333">
        <f t="shared" si="5"/>
        <v>8.8405397961993941</v>
      </c>
      <c r="O7"/>
      <c r="P7"/>
    </row>
    <row r="8" spans="1:16" ht="15" customHeight="1" x14ac:dyDescent="0.25">
      <c r="A8" s="205" t="s">
        <v>144</v>
      </c>
      <c r="B8" s="236">
        <v>26</v>
      </c>
      <c r="C8" s="330">
        <f t="shared" si="0"/>
        <v>1.3970983342289092</v>
      </c>
      <c r="D8" s="331">
        <v>5</v>
      </c>
      <c r="E8" s="332">
        <f t="shared" si="1"/>
        <v>0.66666666666666674</v>
      </c>
      <c r="F8" s="236">
        <v>0</v>
      </c>
      <c r="G8" s="332">
        <f t="shared" si="2"/>
        <v>0</v>
      </c>
      <c r="H8" s="236">
        <v>0</v>
      </c>
      <c r="I8" s="332">
        <f t="shared" si="3"/>
        <v>0</v>
      </c>
      <c r="J8" s="236">
        <v>0</v>
      </c>
      <c r="K8" s="332">
        <f t="shared" si="4"/>
        <v>0</v>
      </c>
      <c r="L8" s="300">
        <f t="shared" ref="L8:L14" si="6">B8+D8+F8+H8+J8</f>
        <v>31</v>
      </c>
      <c r="M8" s="333">
        <f t="shared" si="5"/>
        <v>0.85375929496006608</v>
      </c>
      <c r="O8"/>
      <c r="P8"/>
    </row>
    <row r="9" spans="1:16" ht="15" customHeight="1" x14ac:dyDescent="0.25">
      <c r="A9" s="205" t="s">
        <v>145</v>
      </c>
      <c r="B9" s="236">
        <v>1668</v>
      </c>
      <c r="C9" s="330">
        <f t="shared" si="0"/>
        <v>89.629231595916167</v>
      </c>
      <c r="D9" s="331">
        <v>494</v>
      </c>
      <c r="E9" s="332">
        <f t="shared" si="1"/>
        <v>65.86666666666666</v>
      </c>
      <c r="F9" s="236">
        <v>0</v>
      </c>
      <c r="G9" s="332">
        <f t="shared" si="2"/>
        <v>0</v>
      </c>
      <c r="H9" s="236">
        <v>0</v>
      </c>
      <c r="I9" s="332">
        <f t="shared" si="3"/>
        <v>0</v>
      </c>
      <c r="J9" s="236">
        <v>36</v>
      </c>
      <c r="K9" s="332">
        <f t="shared" si="4"/>
        <v>34.615384615384613</v>
      </c>
      <c r="L9" s="300">
        <f>B9+D9+F9+H9+J9</f>
        <v>2198</v>
      </c>
      <c r="M9" s="333">
        <f>L9/L$5*100</f>
        <v>60.534288074910492</v>
      </c>
      <c r="O9"/>
      <c r="P9"/>
    </row>
    <row r="10" spans="1:16" ht="15" customHeight="1" x14ac:dyDescent="0.25">
      <c r="A10" s="205" t="s">
        <v>146</v>
      </c>
      <c r="B10" s="236">
        <v>0</v>
      </c>
      <c r="C10" s="330">
        <f>B10/B$5*100</f>
        <v>0</v>
      </c>
      <c r="D10" s="331">
        <v>0</v>
      </c>
      <c r="E10" s="332">
        <f>D10/D$5*100</f>
        <v>0</v>
      </c>
      <c r="F10" s="236">
        <v>0</v>
      </c>
      <c r="G10" s="332">
        <f>F10/F$5*100</f>
        <v>0</v>
      </c>
      <c r="H10" s="236">
        <v>0</v>
      </c>
      <c r="I10" s="332">
        <f>H10/H$5*100</f>
        <v>0</v>
      </c>
      <c r="J10" s="236">
        <v>3</v>
      </c>
      <c r="K10" s="332">
        <f>J10/J$5*100</f>
        <v>2.8846153846153846</v>
      </c>
      <c r="L10" s="300">
        <f>B10+D10+F10+H10+J10</f>
        <v>3</v>
      </c>
      <c r="M10" s="333">
        <f>L10/L$5*100</f>
        <v>8.262186725419994E-2</v>
      </c>
      <c r="O10"/>
      <c r="P10"/>
    </row>
    <row r="11" spans="1:16" ht="15" customHeight="1" x14ac:dyDescent="0.25">
      <c r="A11" s="205" t="s">
        <v>147</v>
      </c>
      <c r="B11" s="236">
        <v>0</v>
      </c>
      <c r="C11" s="330">
        <f t="shared" si="0"/>
        <v>0</v>
      </c>
      <c r="D11" s="331">
        <v>0</v>
      </c>
      <c r="E11" s="332">
        <f t="shared" si="1"/>
        <v>0</v>
      </c>
      <c r="F11" s="236">
        <v>0</v>
      </c>
      <c r="G11" s="332">
        <f t="shared" si="2"/>
        <v>0</v>
      </c>
      <c r="H11" s="236">
        <v>0</v>
      </c>
      <c r="I11" s="332">
        <f t="shared" si="3"/>
        <v>0</v>
      </c>
      <c r="J11" s="236">
        <v>11</v>
      </c>
      <c r="K11" s="332">
        <f t="shared" si="4"/>
        <v>10.576923076923077</v>
      </c>
      <c r="L11" s="300">
        <f>B11+D11+F11+H11+J11</f>
        <v>11</v>
      </c>
      <c r="M11" s="333">
        <f t="shared" si="5"/>
        <v>0.30294684659873311</v>
      </c>
      <c r="O11"/>
      <c r="P11"/>
    </row>
    <row r="12" spans="1:16" ht="15" customHeight="1" x14ac:dyDescent="0.25">
      <c r="A12" s="205" t="s">
        <v>148</v>
      </c>
      <c r="B12" s="236">
        <v>0</v>
      </c>
      <c r="C12" s="330">
        <f t="shared" si="0"/>
        <v>0</v>
      </c>
      <c r="D12" s="331">
        <v>0</v>
      </c>
      <c r="E12" s="332">
        <f t="shared" si="1"/>
        <v>0</v>
      </c>
      <c r="F12" s="236">
        <v>28</v>
      </c>
      <c r="G12" s="332">
        <f t="shared" si="2"/>
        <v>63.636363636363633</v>
      </c>
      <c r="H12" s="236">
        <v>0</v>
      </c>
      <c r="I12" s="332">
        <f t="shared" si="3"/>
        <v>0</v>
      </c>
      <c r="J12" s="236">
        <v>0</v>
      </c>
      <c r="K12" s="332">
        <f t="shared" si="4"/>
        <v>0</v>
      </c>
      <c r="L12" s="300">
        <f t="shared" si="6"/>
        <v>28</v>
      </c>
      <c r="M12" s="333">
        <f t="shared" si="5"/>
        <v>0.77113742770586613</v>
      </c>
      <c r="O12"/>
      <c r="P12"/>
    </row>
    <row r="13" spans="1:16" ht="15" customHeight="1" x14ac:dyDescent="0.25">
      <c r="A13" s="205" t="s">
        <v>149</v>
      </c>
      <c r="B13" s="236">
        <v>0</v>
      </c>
      <c r="C13" s="330">
        <f t="shared" si="0"/>
        <v>0</v>
      </c>
      <c r="D13" s="331">
        <v>0</v>
      </c>
      <c r="E13" s="332">
        <f t="shared" si="1"/>
        <v>0</v>
      </c>
      <c r="F13" s="236">
        <v>16</v>
      </c>
      <c r="G13" s="332">
        <f t="shared" si="2"/>
        <v>36.363636363636367</v>
      </c>
      <c r="H13" s="236">
        <v>0</v>
      </c>
      <c r="I13" s="332">
        <f t="shared" si="3"/>
        <v>0</v>
      </c>
      <c r="J13" s="236">
        <v>9</v>
      </c>
      <c r="K13" s="332">
        <f t="shared" si="4"/>
        <v>8.6538461538461533</v>
      </c>
      <c r="L13" s="300">
        <f t="shared" si="6"/>
        <v>25</v>
      </c>
      <c r="M13" s="333">
        <f t="shared" si="5"/>
        <v>0.68851556045166618</v>
      </c>
      <c r="O13"/>
      <c r="P13"/>
    </row>
    <row r="14" spans="1:16" ht="15" customHeight="1" thickBot="1" x14ac:dyDescent="0.3">
      <c r="A14" s="185" t="s">
        <v>150</v>
      </c>
      <c r="B14" s="334">
        <v>0</v>
      </c>
      <c r="C14" s="335">
        <f t="shared" si="0"/>
        <v>0</v>
      </c>
      <c r="D14" s="336">
        <v>0</v>
      </c>
      <c r="E14" s="337">
        <f t="shared" si="1"/>
        <v>0</v>
      </c>
      <c r="F14" s="334">
        <v>0</v>
      </c>
      <c r="G14" s="337">
        <f t="shared" si="2"/>
        <v>0</v>
      </c>
      <c r="H14" s="334">
        <v>872</v>
      </c>
      <c r="I14" s="337">
        <f t="shared" si="3"/>
        <v>100</v>
      </c>
      <c r="J14" s="334">
        <v>36</v>
      </c>
      <c r="K14" s="337">
        <f t="shared" si="4"/>
        <v>34.615384615384613</v>
      </c>
      <c r="L14" s="306">
        <f t="shared" si="6"/>
        <v>908</v>
      </c>
      <c r="M14" s="338">
        <f>L14/L$5*100</f>
        <v>25.006885155604518</v>
      </c>
      <c r="O14"/>
      <c r="P14"/>
    </row>
    <row r="15" spans="1:16" ht="15" x14ac:dyDescent="0.25">
      <c r="A15" s="309" t="s">
        <v>95</v>
      </c>
      <c r="B15" s="254"/>
      <c r="C15" s="255"/>
      <c r="D15" s="254"/>
      <c r="E15" s="255"/>
      <c r="F15" s="255"/>
      <c r="G15" s="255"/>
      <c r="H15" s="255"/>
      <c r="I15" s="255"/>
      <c r="J15" s="256"/>
      <c r="K15" s="257"/>
      <c r="O15"/>
      <c r="P15"/>
    </row>
    <row r="16" spans="1:16" ht="15" x14ac:dyDescent="0.25">
      <c r="B16" s="258"/>
      <c r="C16" s="258"/>
      <c r="E16" s="258"/>
      <c r="F16" s="258"/>
      <c r="G16" s="258"/>
      <c r="H16" s="258"/>
      <c r="O16"/>
      <c r="P16"/>
    </row>
    <row r="17" spans="7:16" ht="15" x14ac:dyDescent="0.25">
      <c r="G17" s="47"/>
      <c r="O17"/>
      <c r="P17"/>
    </row>
    <row r="18" spans="7:16" ht="15" x14ac:dyDescent="0.25">
      <c r="O18"/>
      <c r="P18"/>
    </row>
    <row r="19" spans="7:16" ht="15" x14ac:dyDescent="0.25">
      <c r="O19"/>
      <c r="P19"/>
    </row>
    <row r="20" spans="7:16" ht="15.75" customHeight="1" x14ac:dyDescent="0.25">
      <c r="O20"/>
      <c r="P20"/>
    </row>
    <row r="21" spans="7:16" ht="15" x14ac:dyDescent="0.25">
      <c r="O21"/>
      <c r="P21"/>
    </row>
    <row r="22" spans="7:16" ht="15.75" customHeight="1" x14ac:dyDescent="0.25">
      <c r="O22"/>
      <c r="P22"/>
    </row>
    <row r="23" spans="7:16" ht="15" x14ac:dyDescent="0.25">
      <c r="O23"/>
      <c r="P23"/>
    </row>
    <row r="24" spans="7:16" ht="15" x14ac:dyDescent="0.25">
      <c r="O24"/>
      <c r="P24"/>
    </row>
    <row r="25" spans="7:16" ht="15" x14ac:dyDescent="0.25">
      <c r="O25"/>
      <c r="P25"/>
    </row>
    <row r="26" spans="7:16" ht="15" x14ac:dyDescent="0.25">
      <c r="O26"/>
      <c r="P26"/>
    </row>
    <row r="27" spans="7:16" ht="15" x14ac:dyDescent="0.25">
      <c r="O27"/>
      <c r="P27"/>
    </row>
    <row r="28" spans="7:16" ht="15" x14ac:dyDescent="0.25">
      <c r="O28"/>
      <c r="P28"/>
    </row>
    <row r="29" spans="7:16" ht="15" x14ac:dyDescent="0.25">
      <c r="O29"/>
      <c r="P29"/>
    </row>
    <row r="30" spans="7:16" ht="15" x14ac:dyDescent="0.25">
      <c r="O30"/>
      <c r="P30"/>
    </row>
    <row r="31" spans="7:16" ht="15" x14ac:dyDescent="0.25">
      <c r="O31"/>
      <c r="P31"/>
    </row>
    <row r="32" spans="7:16" ht="15" x14ac:dyDescent="0.25">
      <c r="O32"/>
      <c r="P32"/>
    </row>
    <row r="33" spans="15:16" ht="15" x14ac:dyDescent="0.25">
      <c r="O33"/>
      <c r="P33"/>
    </row>
    <row r="34" spans="15:16" ht="15" x14ac:dyDescent="0.25">
      <c r="O34"/>
      <c r="P34"/>
    </row>
  </sheetData>
  <pageMargins left="0.7" right="0.7" top="0.75" bottom="0.75" header="0.3" footer="0.3"/>
  <pageSetup paperSize="9" fitToHeight="0" orientation="landscape" r:id="rId1"/>
  <ignoredErrors>
    <ignoredError sqref="L6:L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E97E-EED7-4B4F-BC25-C59050B3228F}">
  <sheetPr>
    <tabColor rgb="FFCCE6C9"/>
  </sheetPr>
  <dimension ref="A1:P28"/>
  <sheetViews>
    <sheetView zoomScaleNormal="100" workbookViewId="0"/>
  </sheetViews>
  <sheetFormatPr defaultRowHeight="15" x14ac:dyDescent="0.25"/>
  <cols>
    <col min="1" max="1" width="51.7109375" customWidth="1"/>
  </cols>
  <sheetData>
    <row r="1" spans="1:16" ht="15.75" thickBot="1" x14ac:dyDescent="0.3">
      <c r="A1" s="9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5.75" thickBot="1" x14ac:dyDescent="0.3">
      <c r="A2" s="11" t="s">
        <v>6</v>
      </c>
      <c r="B2" s="12">
        <v>2007</v>
      </c>
      <c r="C2" s="12">
        <v>2008</v>
      </c>
      <c r="D2" s="12">
        <v>2009</v>
      </c>
      <c r="E2" s="12">
        <v>2010</v>
      </c>
      <c r="F2" s="12">
        <v>2011</v>
      </c>
      <c r="G2" s="12">
        <v>2012</v>
      </c>
      <c r="H2" s="12">
        <v>2013</v>
      </c>
      <c r="I2" s="12">
        <v>2014</v>
      </c>
      <c r="J2" s="12">
        <v>2015</v>
      </c>
      <c r="K2" s="12">
        <v>2016</v>
      </c>
      <c r="L2" s="12">
        <v>2017</v>
      </c>
      <c r="M2" s="12">
        <v>2018</v>
      </c>
      <c r="N2" s="12">
        <v>2019</v>
      </c>
      <c r="O2" s="12">
        <v>2020</v>
      </c>
      <c r="P2" s="13">
        <v>2021</v>
      </c>
    </row>
    <row r="3" spans="1:16" ht="15.75" thickBot="1" x14ac:dyDescent="0.3">
      <c r="A3" s="14" t="s">
        <v>7</v>
      </c>
      <c r="B3" s="15" t="s">
        <v>8</v>
      </c>
      <c r="C3" s="15" t="s">
        <v>8</v>
      </c>
      <c r="D3" s="15" t="s">
        <v>8</v>
      </c>
      <c r="E3" s="15" t="s">
        <v>8</v>
      </c>
      <c r="F3" s="15" t="s">
        <v>8</v>
      </c>
      <c r="G3" s="15" t="s">
        <v>8</v>
      </c>
      <c r="H3" s="15" t="s">
        <v>8</v>
      </c>
      <c r="I3" s="15" t="s">
        <v>8</v>
      </c>
      <c r="J3" s="15" t="s">
        <v>8</v>
      </c>
      <c r="K3" s="15" t="s">
        <v>8</v>
      </c>
      <c r="L3" s="15" t="s">
        <v>8</v>
      </c>
      <c r="M3" s="15" t="s">
        <v>8</v>
      </c>
      <c r="N3" s="15" t="s">
        <v>8</v>
      </c>
      <c r="O3" s="15" t="s">
        <v>8</v>
      </c>
      <c r="P3" s="16" t="s">
        <v>8</v>
      </c>
    </row>
    <row r="4" spans="1:16" x14ac:dyDescent="0.25">
      <c r="A4" s="17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/>
    </row>
    <row r="5" spans="1:16" x14ac:dyDescent="0.25">
      <c r="A5" s="20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2"/>
    </row>
    <row r="6" spans="1:16" x14ac:dyDescent="0.25">
      <c r="A6" s="20" t="s">
        <v>11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3">
        <v>6</v>
      </c>
      <c r="O6" s="23">
        <v>5</v>
      </c>
      <c r="P6" s="22"/>
    </row>
    <row r="7" spans="1:16" x14ac:dyDescent="0.25">
      <c r="A7" s="20" t="s">
        <v>12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2"/>
    </row>
    <row r="8" spans="1:16" x14ac:dyDescent="0.25">
      <c r="A8" s="20" t="s">
        <v>13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2"/>
    </row>
    <row r="9" spans="1:16" x14ac:dyDescent="0.25">
      <c r="A9" s="20" t="s">
        <v>14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</row>
    <row r="10" spans="1:16" x14ac:dyDescent="0.25">
      <c r="A10" s="20" t="s">
        <v>15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2"/>
    </row>
    <row r="11" spans="1:16" x14ac:dyDescent="0.25">
      <c r="A11" s="20" t="s">
        <v>16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3">
        <v>6</v>
      </c>
      <c r="N11" s="23">
        <v>8</v>
      </c>
      <c r="O11" s="23">
        <v>12</v>
      </c>
      <c r="P11" s="24">
        <v>10</v>
      </c>
    </row>
    <row r="12" spans="1:16" x14ac:dyDescent="0.25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2"/>
    </row>
    <row r="13" spans="1:16" x14ac:dyDescent="0.25">
      <c r="A13" s="20" t="s">
        <v>18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3">
        <v>2</v>
      </c>
      <c r="O13" s="23">
        <v>1</v>
      </c>
      <c r="P13" s="22"/>
    </row>
    <row r="14" spans="1:16" x14ac:dyDescent="0.25">
      <c r="A14" s="20" t="s">
        <v>19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3">
        <v>34</v>
      </c>
      <c r="M14" s="23">
        <v>34</v>
      </c>
      <c r="N14" s="23">
        <v>34</v>
      </c>
      <c r="O14" s="23">
        <v>34</v>
      </c>
      <c r="P14" s="24">
        <v>38</v>
      </c>
    </row>
    <row r="15" spans="1:16" x14ac:dyDescent="0.25">
      <c r="A15" s="20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3">
        <v>33</v>
      </c>
      <c r="M15" s="23">
        <v>34</v>
      </c>
      <c r="N15" s="23">
        <v>33</v>
      </c>
      <c r="O15" s="23">
        <v>34</v>
      </c>
      <c r="P15" s="24">
        <v>34</v>
      </c>
    </row>
    <row r="16" spans="1:16" x14ac:dyDescent="0.25">
      <c r="A16" s="20" t="s">
        <v>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3">
        <v>2</v>
      </c>
      <c r="O16" s="21"/>
      <c r="P16" s="22"/>
    </row>
    <row r="17" spans="1:16" x14ac:dyDescent="0.25">
      <c r="A17" s="20" t="s">
        <v>22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2"/>
    </row>
    <row r="18" spans="1:16" ht="15.75" thickBot="1" x14ac:dyDescent="0.3">
      <c r="A18" s="25" t="s">
        <v>23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>
        <v>1</v>
      </c>
      <c r="N18" s="27">
        <v>3</v>
      </c>
      <c r="O18" s="27">
        <v>4</v>
      </c>
      <c r="P18" s="28">
        <v>35</v>
      </c>
    </row>
    <row r="19" spans="1:16" ht="15.75" thickBot="1" x14ac:dyDescent="0.3">
      <c r="A19" s="11" t="s">
        <v>24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30"/>
    </row>
    <row r="20" spans="1:16" x14ac:dyDescent="0.25">
      <c r="A20" s="17" t="s">
        <v>25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9"/>
    </row>
    <row r="21" spans="1:16" x14ac:dyDescent="0.25">
      <c r="A21" s="20" t="s">
        <v>26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3">
        <v>1</v>
      </c>
      <c r="N21" s="23">
        <v>1</v>
      </c>
      <c r="O21" s="23">
        <v>1</v>
      </c>
      <c r="P21" s="22"/>
    </row>
    <row r="22" spans="1:16" x14ac:dyDescent="0.25">
      <c r="A22" s="31" t="s">
        <v>27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2"/>
    </row>
    <row r="23" spans="1:16" x14ac:dyDescent="0.25">
      <c r="A23" s="20" t="s">
        <v>28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3">
        <v>1</v>
      </c>
      <c r="O23" s="23">
        <v>1</v>
      </c>
      <c r="P23" s="22"/>
    </row>
    <row r="24" spans="1:16" x14ac:dyDescent="0.25">
      <c r="A24" s="20" t="s">
        <v>29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2"/>
    </row>
    <row r="25" spans="1:16" ht="15.75" thickBot="1" x14ac:dyDescent="0.3">
      <c r="A25" s="25" t="s">
        <v>30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32"/>
    </row>
    <row r="26" spans="1:16" ht="15.75" thickBot="1" x14ac:dyDescent="0.3">
      <c r="A26" s="11" t="s">
        <v>31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</row>
    <row r="27" spans="1:16" ht="15.75" thickBot="1" x14ac:dyDescent="0.3">
      <c r="A27" s="33" t="s">
        <v>32</v>
      </c>
      <c r="B27" s="34">
        <f>SUM(B4:B26)</f>
        <v>0</v>
      </c>
      <c r="C27" s="34">
        <f t="shared" ref="C27:P27" si="0">SUM(C4:C26)</f>
        <v>0</v>
      </c>
      <c r="D27" s="34">
        <f t="shared" si="0"/>
        <v>0</v>
      </c>
      <c r="E27" s="34">
        <f t="shared" si="0"/>
        <v>0</v>
      </c>
      <c r="F27" s="34">
        <f t="shared" si="0"/>
        <v>0</v>
      </c>
      <c r="G27" s="34">
        <f t="shared" si="0"/>
        <v>0</v>
      </c>
      <c r="H27" s="34">
        <f t="shared" si="0"/>
        <v>0</v>
      </c>
      <c r="I27" s="34">
        <f t="shared" si="0"/>
        <v>0</v>
      </c>
      <c r="J27" s="34">
        <f t="shared" si="0"/>
        <v>0</v>
      </c>
      <c r="K27" s="34">
        <f t="shared" si="0"/>
        <v>0</v>
      </c>
      <c r="L27" s="34">
        <f t="shared" si="0"/>
        <v>67</v>
      </c>
      <c r="M27" s="34">
        <f t="shared" si="0"/>
        <v>76</v>
      </c>
      <c r="N27" s="34">
        <f t="shared" si="0"/>
        <v>90</v>
      </c>
      <c r="O27" s="34">
        <f t="shared" si="0"/>
        <v>92</v>
      </c>
      <c r="P27" s="35">
        <f t="shared" si="0"/>
        <v>117</v>
      </c>
    </row>
    <row r="28" spans="1:16" ht="15.75" thickBot="1" x14ac:dyDescent="0.3">
      <c r="A28" s="14" t="s">
        <v>33</v>
      </c>
      <c r="B28" s="36">
        <v>189</v>
      </c>
      <c r="C28" s="36">
        <v>194</v>
      </c>
      <c r="D28" s="36">
        <v>122</v>
      </c>
      <c r="E28" s="36">
        <v>184</v>
      </c>
      <c r="F28" s="36">
        <v>140</v>
      </c>
      <c r="G28" s="36">
        <v>133</v>
      </c>
      <c r="H28" s="36">
        <v>74</v>
      </c>
      <c r="I28" s="36">
        <v>243</v>
      </c>
      <c r="J28" s="36">
        <v>208</v>
      </c>
      <c r="K28" s="36">
        <v>207</v>
      </c>
      <c r="L28" s="36">
        <v>279</v>
      </c>
      <c r="M28" s="36">
        <v>273</v>
      </c>
      <c r="N28" s="36">
        <v>255</v>
      </c>
      <c r="O28" s="36">
        <v>259</v>
      </c>
      <c r="P28" s="37">
        <v>263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AF15C-97A1-40A4-9F03-4502FA07773C}">
  <sheetPr>
    <tabColor rgb="FFCCE6C9"/>
  </sheetPr>
  <dimension ref="A1:Q33"/>
  <sheetViews>
    <sheetView zoomScaleNormal="100" workbookViewId="0"/>
  </sheetViews>
  <sheetFormatPr defaultRowHeight="15" x14ac:dyDescent="0.25"/>
  <cols>
    <col min="1" max="1" width="51" customWidth="1"/>
  </cols>
  <sheetData>
    <row r="1" spans="1:17" ht="15.75" thickBot="1" x14ac:dyDescent="0.3">
      <c r="A1" s="9" t="s">
        <v>34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ht="15.75" thickBot="1" x14ac:dyDescent="0.3">
      <c r="A2" s="11" t="s">
        <v>6</v>
      </c>
      <c r="B2" s="12">
        <v>2007</v>
      </c>
      <c r="C2" s="12">
        <v>2008</v>
      </c>
      <c r="D2" s="12">
        <v>2009</v>
      </c>
      <c r="E2" s="12">
        <v>2010</v>
      </c>
      <c r="F2" s="12">
        <v>2011</v>
      </c>
      <c r="G2" s="12">
        <v>2012</v>
      </c>
      <c r="H2" s="12">
        <v>2013</v>
      </c>
      <c r="I2" s="12">
        <v>2014</v>
      </c>
      <c r="J2" s="12">
        <v>2015</v>
      </c>
      <c r="K2" s="12">
        <v>2016</v>
      </c>
      <c r="L2" s="12">
        <v>2017</v>
      </c>
      <c r="M2" s="12">
        <v>2018</v>
      </c>
      <c r="N2" s="12">
        <v>2019</v>
      </c>
      <c r="O2" s="12">
        <v>2020</v>
      </c>
      <c r="P2" s="12">
        <v>2021</v>
      </c>
      <c r="Q2" s="38" t="s">
        <v>35</v>
      </c>
    </row>
    <row r="3" spans="1:17" ht="15.75" thickBot="1" x14ac:dyDescent="0.3">
      <c r="A3" s="14" t="s">
        <v>7</v>
      </c>
      <c r="B3" s="15" t="s">
        <v>8</v>
      </c>
      <c r="C3" s="15" t="s">
        <v>8</v>
      </c>
      <c r="D3" s="15" t="s">
        <v>8</v>
      </c>
      <c r="E3" s="15" t="s">
        <v>8</v>
      </c>
      <c r="F3" s="15" t="s">
        <v>8</v>
      </c>
      <c r="G3" s="15" t="s">
        <v>8</v>
      </c>
      <c r="H3" s="15" t="s">
        <v>8</v>
      </c>
      <c r="I3" s="15" t="s">
        <v>8</v>
      </c>
      <c r="J3" s="15" t="s">
        <v>8</v>
      </c>
      <c r="K3" s="15" t="s">
        <v>8</v>
      </c>
      <c r="L3" s="15" t="s">
        <v>8</v>
      </c>
      <c r="M3" s="15" t="s">
        <v>8</v>
      </c>
      <c r="N3" s="15" t="s">
        <v>8</v>
      </c>
      <c r="O3" s="15" t="s">
        <v>8</v>
      </c>
      <c r="P3" s="15" t="s">
        <v>8</v>
      </c>
      <c r="Q3" s="16" t="s">
        <v>8</v>
      </c>
    </row>
    <row r="4" spans="1:17" x14ac:dyDescent="0.25">
      <c r="A4" s="17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9">
        <f>SUM(B4:P4)</f>
        <v>0</v>
      </c>
    </row>
    <row r="5" spans="1:17" x14ac:dyDescent="0.25">
      <c r="A5" s="20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2">
        <f t="shared" ref="Q5:Q25" si="0">SUM(B5:P5)</f>
        <v>0</v>
      </c>
    </row>
    <row r="6" spans="1:17" x14ac:dyDescent="0.25">
      <c r="A6" s="20" t="s">
        <v>11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3">
        <v>28</v>
      </c>
      <c r="O6" s="23">
        <v>48</v>
      </c>
      <c r="P6" s="21"/>
      <c r="Q6" s="22">
        <f t="shared" si="0"/>
        <v>76</v>
      </c>
    </row>
    <row r="7" spans="1:17" x14ac:dyDescent="0.25">
      <c r="A7" s="20" t="s">
        <v>12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2">
        <f t="shared" si="0"/>
        <v>0</v>
      </c>
    </row>
    <row r="8" spans="1:17" x14ac:dyDescent="0.25">
      <c r="A8" s="20" t="s">
        <v>13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2">
        <f t="shared" si="0"/>
        <v>0</v>
      </c>
    </row>
    <row r="9" spans="1:17" x14ac:dyDescent="0.25">
      <c r="A9" s="20" t="s">
        <v>14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>
        <f t="shared" si="0"/>
        <v>0</v>
      </c>
    </row>
    <row r="10" spans="1:17" x14ac:dyDescent="0.25">
      <c r="A10" s="20" t="s">
        <v>15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2">
        <f t="shared" si="0"/>
        <v>0</v>
      </c>
    </row>
    <row r="11" spans="1:17" x14ac:dyDescent="0.25">
      <c r="A11" s="20" t="s">
        <v>16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3">
        <v>23</v>
      </c>
      <c r="N11" s="23">
        <v>61</v>
      </c>
      <c r="O11" s="23">
        <v>68</v>
      </c>
      <c r="P11" s="23">
        <v>50</v>
      </c>
      <c r="Q11" s="22">
        <f t="shared" si="0"/>
        <v>202</v>
      </c>
    </row>
    <row r="12" spans="1:17" x14ac:dyDescent="0.25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2">
        <f t="shared" si="0"/>
        <v>0</v>
      </c>
    </row>
    <row r="13" spans="1:17" x14ac:dyDescent="0.25">
      <c r="A13" s="20" t="s">
        <v>18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3">
        <v>4</v>
      </c>
      <c r="O13" s="23">
        <v>2</v>
      </c>
      <c r="P13" s="21"/>
      <c r="Q13" s="22">
        <f t="shared" si="0"/>
        <v>6</v>
      </c>
    </row>
    <row r="14" spans="1:17" x14ac:dyDescent="0.25">
      <c r="A14" s="20" t="s">
        <v>19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3">
        <v>416</v>
      </c>
      <c r="M14" s="23">
        <v>515</v>
      </c>
      <c r="N14" s="23">
        <v>566</v>
      </c>
      <c r="O14" s="23">
        <v>518</v>
      </c>
      <c r="P14" s="23">
        <v>705</v>
      </c>
      <c r="Q14" s="22">
        <f t="shared" si="0"/>
        <v>2720</v>
      </c>
    </row>
    <row r="15" spans="1:17" x14ac:dyDescent="0.25">
      <c r="A15" s="20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3">
        <v>440</v>
      </c>
      <c r="M15" s="23">
        <v>471</v>
      </c>
      <c r="N15" s="23">
        <v>539</v>
      </c>
      <c r="O15" s="23">
        <v>474</v>
      </c>
      <c r="P15" s="23">
        <v>540</v>
      </c>
      <c r="Q15" s="22">
        <f>SUM(B15:P15)</f>
        <v>2464</v>
      </c>
    </row>
    <row r="16" spans="1:17" x14ac:dyDescent="0.25">
      <c r="A16" s="20" t="s">
        <v>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3">
        <v>11</v>
      </c>
      <c r="O16" s="21"/>
      <c r="P16" s="21"/>
      <c r="Q16" s="22">
        <f t="shared" si="0"/>
        <v>11</v>
      </c>
    </row>
    <row r="17" spans="1:17" x14ac:dyDescent="0.25">
      <c r="A17" s="20" t="s">
        <v>22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>
        <f t="shared" si="0"/>
        <v>0</v>
      </c>
    </row>
    <row r="18" spans="1:17" ht="15.75" thickBot="1" x14ac:dyDescent="0.3">
      <c r="A18" s="25" t="s">
        <v>23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>
        <v>6</v>
      </c>
      <c r="N18" s="27">
        <v>23</v>
      </c>
      <c r="O18" s="27">
        <v>29</v>
      </c>
      <c r="P18" s="27">
        <v>338</v>
      </c>
      <c r="Q18" s="32">
        <f t="shared" si="0"/>
        <v>396</v>
      </c>
    </row>
    <row r="19" spans="1:17" ht="15.75" thickBot="1" x14ac:dyDescent="0.3">
      <c r="A19" s="11" t="s">
        <v>24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39"/>
    </row>
    <row r="20" spans="1:17" x14ac:dyDescent="0.25">
      <c r="A20" s="17" t="s">
        <v>25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9">
        <f t="shared" si="0"/>
        <v>0</v>
      </c>
    </row>
    <row r="21" spans="1:17" x14ac:dyDescent="0.25">
      <c r="A21" s="20" t="s">
        <v>26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3">
        <v>12</v>
      </c>
      <c r="N21" s="23">
        <v>13</v>
      </c>
      <c r="O21" s="23">
        <v>4</v>
      </c>
      <c r="P21" s="21"/>
      <c r="Q21" s="22">
        <f t="shared" si="0"/>
        <v>29</v>
      </c>
    </row>
    <row r="22" spans="1:17" x14ac:dyDescent="0.25">
      <c r="A22" s="31" t="s">
        <v>27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2">
        <f t="shared" si="0"/>
        <v>0</v>
      </c>
    </row>
    <row r="23" spans="1:17" x14ac:dyDescent="0.25">
      <c r="A23" s="20" t="s">
        <v>28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3">
        <v>21</v>
      </c>
      <c r="O23" s="23">
        <v>8</v>
      </c>
      <c r="P23" s="21"/>
      <c r="Q23" s="22">
        <f t="shared" si="0"/>
        <v>29</v>
      </c>
    </row>
    <row r="24" spans="1:17" x14ac:dyDescent="0.25">
      <c r="A24" s="20" t="s">
        <v>29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>
        <f t="shared" si="0"/>
        <v>0</v>
      </c>
    </row>
    <row r="25" spans="1:17" ht="15.75" thickBot="1" x14ac:dyDescent="0.3">
      <c r="A25" s="25" t="s">
        <v>30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32">
        <f t="shared" si="0"/>
        <v>0</v>
      </c>
    </row>
    <row r="26" spans="1:17" ht="15.75" thickBot="1" x14ac:dyDescent="0.3">
      <c r="A26" s="11" t="s">
        <v>36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30"/>
    </row>
    <row r="27" spans="1:17" ht="15.75" thickBot="1" x14ac:dyDescent="0.3">
      <c r="A27" s="40" t="s">
        <v>32</v>
      </c>
      <c r="B27" s="34">
        <f>SUM(B4:B26)</f>
        <v>0</v>
      </c>
      <c r="C27" s="34">
        <f t="shared" ref="C27:Q27" si="1">SUM(C4:C26)</f>
        <v>0</v>
      </c>
      <c r="D27" s="34">
        <f t="shared" si="1"/>
        <v>0</v>
      </c>
      <c r="E27" s="34">
        <f t="shared" si="1"/>
        <v>0</v>
      </c>
      <c r="F27" s="34">
        <f t="shared" si="1"/>
        <v>0</v>
      </c>
      <c r="G27" s="34">
        <f t="shared" si="1"/>
        <v>0</v>
      </c>
      <c r="H27" s="34">
        <f t="shared" si="1"/>
        <v>0</v>
      </c>
      <c r="I27" s="34">
        <f t="shared" si="1"/>
        <v>0</v>
      </c>
      <c r="J27" s="34">
        <f t="shared" si="1"/>
        <v>0</v>
      </c>
      <c r="K27" s="34">
        <f t="shared" si="1"/>
        <v>0</v>
      </c>
      <c r="L27" s="34">
        <f t="shared" si="1"/>
        <v>856</v>
      </c>
      <c r="M27" s="34">
        <f t="shared" si="1"/>
        <v>1027</v>
      </c>
      <c r="N27" s="34">
        <f t="shared" si="1"/>
        <v>1266</v>
      </c>
      <c r="O27" s="34">
        <f t="shared" si="1"/>
        <v>1151</v>
      </c>
      <c r="P27" s="34">
        <f t="shared" si="1"/>
        <v>1633</v>
      </c>
      <c r="Q27" s="35">
        <f t="shared" si="1"/>
        <v>5933</v>
      </c>
    </row>
    <row r="28" spans="1:17" ht="15.75" thickBot="1" x14ac:dyDescent="0.3">
      <c r="A28" s="14" t="s">
        <v>33</v>
      </c>
      <c r="B28" s="36">
        <v>35128</v>
      </c>
      <c r="C28" s="36">
        <v>37185</v>
      </c>
      <c r="D28" s="36">
        <v>28484</v>
      </c>
      <c r="E28" s="36">
        <v>32530</v>
      </c>
      <c r="F28" s="36">
        <v>33083</v>
      </c>
      <c r="G28" s="36">
        <v>33860</v>
      </c>
      <c r="H28" s="36">
        <v>11981</v>
      </c>
      <c r="I28" s="36">
        <v>32178</v>
      </c>
      <c r="J28" s="36">
        <v>51834</v>
      </c>
      <c r="K28" s="36">
        <v>55333</v>
      </c>
      <c r="L28" s="36">
        <v>67352</v>
      </c>
      <c r="M28" s="36">
        <v>68185</v>
      </c>
      <c r="N28" s="36">
        <v>72823</v>
      </c>
      <c r="O28" s="36">
        <v>52600</v>
      </c>
      <c r="P28" s="36">
        <v>67790</v>
      </c>
      <c r="Q28" s="37">
        <f>SUM(B28:P28)</f>
        <v>680346</v>
      </c>
    </row>
    <row r="32" spans="1:17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</row>
    <row r="33" spans="2:16" x14ac:dyDescent="0.2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02BF9-D7E2-4290-8DFC-1AAB18EA4BF0}">
  <sheetPr>
    <tabColor rgb="FFCCE6C9"/>
    <pageSetUpPr fitToPage="1"/>
  </sheetPr>
  <dimension ref="A1:G15"/>
  <sheetViews>
    <sheetView zoomScaleNormal="100" workbookViewId="0"/>
  </sheetViews>
  <sheetFormatPr defaultColWidth="9.140625" defaultRowHeight="14.45" customHeight="1" x14ac:dyDescent="0.25"/>
  <cols>
    <col min="1" max="1" width="21" style="47" customWidth="1"/>
    <col min="2" max="2" width="8.7109375" style="47" customWidth="1"/>
    <col min="3" max="3" width="8.7109375" style="105" customWidth="1"/>
    <col min="4" max="4" width="14.7109375" style="105" bestFit="1" customWidth="1"/>
    <col min="5" max="12" width="9.140625" style="47"/>
    <col min="13" max="13" width="36.5703125" style="47" customWidth="1"/>
    <col min="14" max="16384" width="9.140625" style="47"/>
  </cols>
  <sheetData>
    <row r="1" spans="1:7" ht="14.45" customHeight="1" thickBot="1" x14ac:dyDescent="0.3">
      <c r="A1" s="42" t="s">
        <v>37</v>
      </c>
      <c r="B1" s="43"/>
      <c r="C1" s="44"/>
      <c r="D1" s="45"/>
      <c r="E1" s="46"/>
      <c r="F1" s="46"/>
      <c r="G1" s="46"/>
    </row>
    <row r="2" spans="1:7" ht="14.45" customHeight="1" thickBot="1" x14ac:dyDescent="0.3">
      <c r="A2" s="48"/>
      <c r="B2" s="49" t="s">
        <v>8</v>
      </c>
      <c r="C2" s="50" t="s">
        <v>38</v>
      </c>
      <c r="D2" s="51" t="s">
        <v>39</v>
      </c>
      <c r="E2" s="52"/>
      <c r="F2" s="52"/>
      <c r="G2" s="53"/>
    </row>
    <row r="3" spans="1:7" ht="14.45" customHeight="1" thickBot="1" x14ac:dyDescent="0.3">
      <c r="A3" s="54"/>
      <c r="B3" s="55"/>
      <c r="C3" s="56"/>
      <c r="D3" s="51" t="s">
        <v>40</v>
      </c>
      <c r="E3" s="57"/>
      <c r="F3" s="51">
        <v>2021</v>
      </c>
      <c r="G3" s="53"/>
    </row>
    <row r="4" spans="1:7" ht="14.45" customHeight="1" thickBot="1" x14ac:dyDescent="0.3">
      <c r="A4" s="58"/>
      <c r="B4" s="59"/>
      <c r="C4" s="60"/>
      <c r="D4" s="61" t="s">
        <v>41</v>
      </c>
      <c r="E4" s="62" t="s">
        <v>42</v>
      </c>
      <c r="F4" s="61" t="s">
        <v>43</v>
      </c>
      <c r="G4" s="63" t="s">
        <v>44</v>
      </c>
    </row>
    <row r="5" spans="1:7" ht="14.45" customHeight="1" thickBot="1" x14ac:dyDescent="0.3">
      <c r="A5" s="64" t="s">
        <v>45</v>
      </c>
      <c r="B5" s="65">
        <f>B6+B12</f>
        <v>5637</v>
      </c>
      <c r="C5" s="66"/>
      <c r="D5" s="67">
        <v>11.89</v>
      </c>
      <c r="E5" s="68">
        <v>5.5</v>
      </c>
      <c r="F5" s="67">
        <v>27.7</v>
      </c>
      <c r="G5" s="69">
        <v>12.9</v>
      </c>
    </row>
    <row r="6" spans="1:7" ht="14.45" customHeight="1" thickBot="1" x14ac:dyDescent="0.3">
      <c r="A6" s="70" t="s">
        <v>46</v>
      </c>
      <c r="B6" s="71">
        <f>B7+B10+B11</f>
        <v>5516</v>
      </c>
      <c r="C6" s="72">
        <f>B6/B$5*100</f>
        <v>97.853468156820995</v>
      </c>
      <c r="D6" s="73" t="s">
        <v>47</v>
      </c>
      <c r="E6" s="74" t="s">
        <v>47</v>
      </c>
      <c r="F6" s="73" t="s">
        <v>47</v>
      </c>
      <c r="G6" s="75" t="s">
        <v>47</v>
      </c>
    </row>
    <row r="7" spans="1:7" ht="14.45" customHeight="1" x14ac:dyDescent="0.25">
      <c r="A7" s="76" t="s">
        <v>48</v>
      </c>
      <c r="B7" s="77">
        <f>SUM(B8:B9)</f>
        <v>4366</v>
      </c>
      <c r="C7" s="78">
        <f>B7/B$6*100</f>
        <v>79.15155910079767</v>
      </c>
      <c r="D7" s="79"/>
      <c r="E7" s="80"/>
      <c r="F7" s="79"/>
      <c r="G7" s="81"/>
    </row>
    <row r="8" spans="1:7" ht="14.45" customHeight="1" x14ac:dyDescent="0.25">
      <c r="A8" s="82" t="s">
        <v>49</v>
      </c>
      <c r="B8" s="83">
        <v>2930</v>
      </c>
      <c r="C8" s="84">
        <f>B8/B$7*100</f>
        <v>67.10948236371965</v>
      </c>
      <c r="D8" s="85"/>
      <c r="E8" s="86"/>
      <c r="F8" s="85"/>
      <c r="G8" s="87"/>
    </row>
    <row r="9" spans="1:7" ht="14.45" customHeight="1" x14ac:dyDescent="0.25">
      <c r="A9" s="82" t="s">
        <v>50</v>
      </c>
      <c r="B9" s="83">
        <v>1436</v>
      </c>
      <c r="C9" s="84">
        <f>B9/B$7*100</f>
        <v>32.89051763628035</v>
      </c>
      <c r="D9" s="88"/>
      <c r="E9" s="89"/>
      <c r="F9" s="88"/>
      <c r="G9" s="90"/>
    </row>
    <row r="10" spans="1:7" ht="14.45" customHeight="1" x14ac:dyDescent="0.25">
      <c r="A10" s="91" t="s">
        <v>51</v>
      </c>
      <c r="B10" s="92">
        <v>278</v>
      </c>
      <c r="C10" s="93">
        <f>B10/B$6*100</f>
        <v>5.0398839738941259</v>
      </c>
      <c r="D10" s="94"/>
      <c r="E10" s="95"/>
      <c r="F10" s="94"/>
      <c r="G10" s="96"/>
    </row>
    <row r="11" spans="1:7" ht="14.45" customHeight="1" thickBot="1" x14ac:dyDescent="0.3">
      <c r="A11" s="97" t="s">
        <v>52</v>
      </c>
      <c r="B11" s="98">
        <v>872</v>
      </c>
      <c r="C11" s="93">
        <f>B11/B$6*100</f>
        <v>15.808556925308196</v>
      </c>
      <c r="D11" s="99"/>
      <c r="E11" s="100"/>
      <c r="F11" s="99"/>
      <c r="G11" s="101"/>
    </row>
    <row r="12" spans="1:7" ht="14.45" customHeight="1" thickBot="1" x14ac:dyDescent="0.3">
      <c r="A12" s="102" t="s">
        <v>53</v>
      </c>
      <c r="B12" s="71">
        <v>121</v>
      </c>
      <c r="C12" s="72">
        <f>B12/B$5*100</f>
        <v>2.1465318431789959</v>
      </c>
      <c r="D12" s="73" t="s">
        <v>47</v>
      </c>
      <c r="E12" s="74" t="s">
        <v>47</v>
      </c>
      <c r="F12" s="73" t="s">
        <v>47</v>
      </c>
      <c r="G12" s="103" t="s">
        <v>47</v>
      </c>
    </row>
    <row r="13" spans="1:7" ht="14.45" customHeight="1" x14ac:dyDescent="0.25">
      <c r="A13" s="104" t="s">
        <v>54</v>
      </c>
    </row>
    <row r="14" spans="1:7" ht="14.45" customHeight="1" x14ac:dyDescent="0.25">
      <c r="A14" s="47" t="s">
        <v>55</v>
      </c>
      <c r="C14" s="47"/>
      <c r="D14" s="47"/>
    </row>
    <row r="15" spans="1:7" ht="14.45" customHeight="1" x14ac:dyDescent="0.25">
      <c r="A15" s="47" t="s">
        <v>56</v>
      </c>
    </row>
  </sheetData>
  <pageMargins left="0.7" right="0.7" top="0.75" bottom="0.75" header="0.3" footer="0.3"/>
  <pageSetup paperSize="9" fitToHeight="0" orientation="landscape" r:id="rId1"/>
  <ignoredErrors>
    <ignoredError sqref="D4:G4" numberStoredAsText="1"/>
    <ignoredError sqref="B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0DB82-DE0D-479F-81B4-FAB45BD34619}">
  <sheetPr>
    <tabColor rgb="FFCCE6C9"/>
  </sheetPr>
  <dimension ref="A1:L19"/>
  <sheetViews>
    <sheetView zoomScaleNormal="100" workbookViewId="0"/>
  </sheetViews>
  <sheetFormatPr defaultColWidth="8.85546875" defaultRowHeight="14.45" customHeight="1" x14ac:dyDescent="0.25"/>
  <cols>
    <col min="1" max="1" width="44.140625" style="2" customWidth="1"/>
    <col min="2" max="2" width="9.28515625" style="2" customWidth="1"/>
    <col min="3" max="7" width="8.85546875" style="2"/>
    <col min="13" max="16384" width="8.85546875" style="2"/>
  </cols>
  <sheetData>
    <row r="1" spans="1:3" ht="14.45" customHeight="1" thickBot="1" x14ac:dyDescent="0.3">
      <c r="A1" s="42" t="s">
        <v>57</v>
      </c>
      <c r="B1" s="43"/>
      <c r="C1" s="44"/>
    </row>
    <row r="2" spans="1:3" ht="14.45" customHeight="1" thickBot="1" x14ac:dyDescent="0.3">
      <c r="A2" s="106"/>
      <c r="B2" s="107" t="s">
        <v>8</v>
      </c>
      <c r="C2" s="108" t="s">
        <v>38</v>
      </c>
    </row>
    <row r="3" spans="1:3" ht="14.45" customHeight="1" thickBot="1" x14ac:dyDescent="0.3">
      <c r="A3" s="64" t="s">
        <v>58</v>
      </c>
      <c r="B3" s="65">
        <f>B4+B9</f>
        <v>4366</v>
      </c>
      <c r="C3" s="109"/>
    </row>
    <row r="4" spans="1:3" ht="14.45" customHeight="1" thickBot="1" x14ac:dyDescent="0.3">
      <c r="A4" s="70" t="s">
        <v>59</v>
      </c>
      <c r="B4" s="71">
        <f>SUM(B5:B8)</f>
        <v>2930</v>
      </c>
      <c r="C4" s="75">
        <f>B4/B$3*100</f>
        <v>67.10948236371965</v>
      </c>
    </row>
    <row r="5" spans="1:3" ht="14.45" customHeight="1" x14ac:dyDescent="0.25">
      <c r="A5" s="110" t="s">
        <v>60</v>
      </c>
      <c r="B5" s="111">
        <v>158</v>
      </c>
      <c r="C5" s="112">
        <f>B5/B$4*100</f>
        <v>5.3924914675767921</v>
      </c>
    </row>
    <row r="6" spans="1:3" ht="14.45" customHeight="1" x14ac:dyDescent="0.25">
      <c r="A6" s="82" t="s">
        <v>61</v>
      </c>
      <c r="B6" s="83">
        <v>24</v>
      </c>
      <c r="C6" s="87">
        <f>B6/B$4*100</f>
        <v>0.8191126279863481</v>
      </c>
    </row>
    <row r="7" spans="1:3" ht="14.45" customHeight="1" x14ac:dyDescent="0.25">
      <c r="A7" s="82" t="s">
        <v>62</v>
      </c>
      <c r="B7" s="83">
        <v>2482</v>
      </c>
      <c r="C7" s="87">
        <f>B7/B$4*100</f>
        <v>84.709897610921502</v>
      </c>
    </row>
    <row r="8" spans="1:3" ht="14.45" customHeight="1" thickBot="1" x14ac:dyDescent="0.3">
      <c r="A8" s="113" t="s">
        <v>63</v>
      </c>
      <c r="B8" s="114">
        <v>266</v>
      </c>
      <c r="C8" s="90">
        <f>B8/B$4*100</f>
        <v>9.0784982935153575</v>
      </c>
    </row>
    <row r="9" spans="1:3" ht="14.45" customHeight="1" thickBot="1" x14ac:dyDescent="0.3">
      <c r="A9" s="70" t="s">
        <v>64</v>
      </c>
      <c r="B9" s="71">
        <f>SUM(B10:B13)</f>
        <v>1436</v>
      </c>
      <c r="C9" s="75">
        <f>B9/B$3*100</f>
        <v>32.89051763628035</v>
      </c>
    </row>
    <row r="10" spans="1:3" ht="14.45" customHeight="1" x14ac:dyDescent="0.25">
      <c r="A10" s="110" t="s">
        <v>60</v>
      </c>
      <c r="B10" s="111">
        <v>49</v>
      </c>
      <c r="C10" s="112">
        <f>B10/B$9*100</f>
        <v>3.4122562674094707</v>
      </c>
    </row>
    <row r="11" spans="1:3" ht="14.45" customHeight="1" x14ac:dyDescent="0.25">
      <c r="A11" s="82" t="s">
        <v>61</v>
      </c>
      <c r="B11" s="83">
        <v>0</v>
      </c>
      <c r="C11" s="87">
        <f>B11/B$9*100</f>
        <v>0</v>
      </c>
    </row>
    <row r="12" spans="1:3" ht="14.45" customHeight="1" x14ac:dyDescent="0.25">
      <c r="A12" s="82" t="s">
        <v>62</v>
      </c>
      <c r="B12" s="83">
        <v>1387</v>
      </c>
      <c r="C12" s="87">
        <f>B12/B$9*100</f>
        <v>96.587743732590525</v>
      </c>
    </row>
    <row r="13" spans="1:3" ht="14.45" customHeight="1" thickBot="1" x14ac:dyDescent="0.3">
      <c r="A13" s="115" t="s">
        <v>63</v>
      </c>
      <c r="B13" s="116">
        <v>0</v>
      </c>
      <c r="C13" s="117">
        <f>B13/B$9*100</f>
        <v>0</v>
      </c>
    </row>
    <row r="19" spans="4:4" ht="14.45" customHeight="1" x14ac:dyDescent="0.25">
      <c r="D19" s="11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AF3D0-2C59-4B7A-99E7-1B3017B6AE51}">
  <sheetPr>
    <tabColor rgb="FFCCE6C9"/>
    <pageSetUpPr fitToPage="1"/>
  </sheetPr>
  <dimension ref="A1:M16"/>
  <sheetViews>
    <sheetView zoomScaleNormal="100" workbookViewId="0"/>
  </sheetViews>
  <sheetFormatPr defaultColWidth="9.140625" defaultRowHeight="14.45" customHeight="1" x14ac:dyDescent="0.25"/>
  <cols>
    <col min="1" max="1" width="31.7109375" style="121" customWidth="1"/>
    <col min="2" max="2" width="8.7109375" style="121" customWidth="1"/>
    <col min="3" max="3" width="8.7109375" style="172" customWidth="1"/>
    <col min="4" max="4" width="8.7109375" style="173" customWidth="1"/>
    <col min="5" max="5" width="8.7109375" style="172" customWidth="1"/>
    <col min="6" max="6" width="8.7109375" style="121" customWidth="1"/>
    <col min="7" max="7" width="8.7109375" style="172" customWidth="1"/>
    <col min="8" max="8" width="12.5703125" style="172" customWidth="1"/>
    <col min="9" max="11" width="8.7109375" style="172" customWidth="1"/>
    <col min="12" max="12" width="8.7109375" style="173" customWidth="1"/>
    <col min="13" max="13" width="8.7109375" style="121" customWidth="1"/>
    <col min="14" max="16384" width="9.140625" style="121"/>
  </cols>
  <sheetData>
    <row r="1" spans="1:13" ht="14.45" customHeight="1" thickBot="1" x14ac:dyDescent="0.3">
      <c r="A1" s="42" t="s">
        <v>65</v>
      </c>
      <c r="B1" s="119"/>
      <c r="C1" s="120"/>
      <c r="D1" s="119"/>
      <c r="E1" s="120"/>
      <c r="F1" s="119"/>
      <c r="G1" s="120"/>
      <c r="H1" s="120"/>
      <c r="I1" s="120"/>
      <c r="J1" s="120"/>
      <c r="K1" s="120"/>
      <c r="L1" s="119"/>
      <c r="M1" s="119"/>
    </row>
    <row r="2" spans="1:13" ht="14.45" customHeight="1" thickBot="1" x14ac:dyDescent="0.3">
      <c r="A2" s="122"/>
      <c r="B2" s="123" t="s">
        <v>48</v>
      </c>
      <c r="C2" s="124"/>
      <c r="D2" s="125"/>
      <c r="E2" s="126"/>
      <c r="F2" s="127" t="s">
        <v>51</v>
      </c>
      <c r="G2" s="128"/>
      <c r="H2" s="129" t="s">
        <v>52</v>
      </c>
      <c r="I2" s="130"/>
      <c r="J2" s="129" t="s">
        <v>66</v>
      </c>
      <c r="K2" s="130"/>
      <c r="L2" s="129" t="s">
        <v>67</v>
      </c>
      <c r="M2" s="131"/>
    </row>
    <row r="3" spans="1:13" ht="14.45" customHeight="1" thickBot="1" x14ac:dyDescent="0.3">
      <c r="A3" s="132"/>
      <c r="B3" s="133" t="s">
        <v>68</v>
      </c>
      <c r="C3" s="134"/>
      <c r="D3" s="133" t="s">
        <v>69</v>
      </c>
      <c r="E3" s="135"/>
      <c r="F3" s="136"/>
      <c r="G3" s="137"/>
      <c r="H3" s="138"/>
      <c r="I3" s="139"/>
      <c r="J3" s="138"/>
      <c r="K3" s="139"/>
      <c r="L3" s="140"/>
      <c r="M3" s="140"/>
    </row>
    <row r="4" spans="1:13" ht="14.45" customHeight="1" thickBot="1" x14ac:dyDescent="0.3">
      <c r="A4" s="54"/>
      <c r="B4" s="141" t="s">
        <v>8</v>
      </c>
      <c r="C4" s="142" t="s">
        <v>38</v>
      </c>
      <c r="D4" s="143" t="s">
        <v>8</v>
      </c>
      <c r="E4" s="144" t="s">
        <v>38</v>
      </c>
      <c r="F4" s="141" t="s">
        <v>8</v>
      </c>
      <c r="G4" s="144" t="s">
        <v>38</v>
      </c>
      <c r="H4" s="145" t="s">
        <v>8</v>
      </c>
      <c r="I4" s="146" t="s">
        <v>38</v>
      </c>
      <c r="J4" s="141" t="s">
        <v>8</v>
      </c>
      <c r="K4" s="146" t="s">
        <v>38</v>
      </c>
      <c r="L4" s="141" t="s">
        <v>8</v>
      </c>
      <c r="M4" s="147" t="s">
        <v>38</v>
      </c>
    </row>
    <row r="5" spans="1:13" ht="14.45" customHeight="1" thickBot="1" x14ac:dyDescent="0.3">
      <c r="A5" s="70" t="s">
        <v>70</v>
      </c>
      <c r="B5" s="148">
        <f>SUM(B6:B10)</f>
        <v>2930</v>
      </c>
      <c r="C5" s="149"/>
      <c r="D5" s="150">
        <f>SUM(D6:D10)</f>
        <v>1436</v>
      </c>
      <c r="E5" s="151"/>
      <c r="F5" s="148">
        <f>SUM(F6:F10)</f>
        <v>278</v>
      </c>
      <c r="G5" s="151"/>
      <c r="H5" s="148">
        <f>SUM(H6:H10)</f>
        <v>872</v>
      </c>
      <c r="I5" s="151"/>
      <c r="J5" s="148">
        <f>SUM(J6:J10)</f>
        <v>121</v>
      </c>
      <c r="K5" s="151"/>
      <c r="L5" s="148">
        <f>B5+D5+F5+J5+H5</f>
        <v>5637</v>
      </c>
      <c r="M5" s="152"/>
    </row>
    <row r="6" spans="1:13" ht="14.45" customHeight="1" x14ac:dyDescent="0.25">
      <c r="A6" s="153" t="s">
        <v>71</v>
      </c>
      <c r="B6" s="154">
        <v>174</v>
      </c>
      <c r="C6" s="155">
        <f>B6/B$5*100</f>
        <v>5.9385665529010234</v>
      </c>
      <c r="D6" s="156">
        <v>203</v>
      </c>
      <c r="E6" s="157">
        <f>D6/D$5*100</f>
        <v>14.136490250696379</v>
      </c>
      <c r="F6" s="154">
        <v>76</v>
      </c>
      <c r="G6" s="157">
        <f>F6/F$5*100</f>
        <v>27.338129496402878</v>
      </c>
      <c r="H6" s="154">
        <v>123</v>
      </c>
      <c r="I6" s="158">
        <f>H6/H$5*100</f>
        <v>14.105504587155963</v>
      </c>
      <c r="J6" s="154">
        <v>7</v>
      </c>
      <c r="K6" s="157">
        <f>J6/J$5*100</f>
        <v>5.785123966942149</v>
      </c>
      <c r="L6" s="154">
        <f t="shared" ref="L6:L10" si="0">B6+D6+F6+J6+H6</f>
        <v>583</v>
      </c>
      <c r="M6" s="159">
        <f>L6/L$5*100</f>
        <v>10.342380698953344</v>
      </c>
    </row>
    <row r="7" spans="1:13" ht="14.45" customHeight="1" x14ac:dyDescent="0.25">
      <c r="A7" s="160" t="s">
        <v>72</v>
      </c>
      <c r="B7" s="161">
        <v>197</v>
      </c>
      <c r="C7" s="162">
        <f t="shared" ref="C7:K10" si="1">B7/B$5*100</f>
        <v>6.7235494880546076</v>
      </c>
      <c r="D7" s="163">
        <v>723</v>
      </c>
      <c r="E7" s="86">
        <f t="shared" si="1"/>
        <v>50.34818941504178</v>
      </c>
      <c r="F7" s="161">
        <v>45</v>
      </c>
      <c r="G7" s="86">
        <f t="shared" si="1"/>
        <v>16.187050359712231</v>
      </c>
      <c r="H7" s="161">
        <v>272</v>
      </c>
      <c r="I7" s="158">
        <f t="shared" ref="I7:I10" si="2">H7/H$5*100</f>
        <v>31.192660550458719</v>
      </c>
      <c r="J7" s="161">
        <v>33</v>
      </c>
      <c r="K7" s="86">
        <f t="shared" si="1"/>
        <v>27.27272727272727</v>
      </c>
      <c r="L7" s="161">
        <f t="shared" si="0"/>
        <v>1270</v>
      </c>
      <c r="M7" s="164">
        <f>L7/L$5*100</f>
        <v>22.529714387085328</v>
      </c>
    </row>
    <row r="8" spans="1:13" ht="14.45" customHeight="1" x14ac:dyDescent="0.25">
      <c r="A8" s="160" t="s">
        <v>73</v>
      </c>
      <c r="B8" s="161">
        <v>10</v>
      </c>
      <c r="C8" s="162">
        <f t="shared" si="1"/>
        <v>0.34129692832764508</v>
      </c>
      <c r="D8" s="163">
        <v>10</v>
      </c>
      <c r="E8" s="86">
        <f t="shared" si="1"/>
        <v>0.69637883008356549</v>
      </c>
      <c r="F8" s="161">
        <v>2</v>
      </c>
      <c r="G8" s="86">
        <f t="shared" si="1"/>
        <v>0.71942446043165476</v>
      </c>
      <c r="H8" s="161">
        <v>0</v>
      </c>
      <c r="I8" s="158">
        <f t="shared" si="2"/>
        <v>0</v>
      </c>
      <c r="J8" s="161">
        <v>0</v>
      </c>
      <c r="K8" s="86">
        <f t="shared" si="1"/>
        <v>0</v>
      </c>
      <c r="L8" s="161">
        <f t="shared" si="0"/>
        <v>22</v>
      </c>
      <c r="M8" s="164">
        <f>L8/L$5*100</f>
        <v>0.39027851694163562</v>
      </c>
    </row>
    <row r="9" spans="1:13" ht="14.45" customHeight="1" x14ac:dyDescent="0.25">
      <c r="A9" s="160" t="s">
        <v>74</v>
      </c>
      <c r="B9" s="161">
        <v>2546</v>
      </c>
      <c r="C9" s="162">
        <f t="shared" si="1"/>
        <v>86.894197952218434</v>
      </c>
      <c r="D9" s="163">
        <v>500</v>
      </c>
      <c r="E9" s="86">
        <f t="shared" si="1"/>
        <v>34.818941504178277</v>
      </c>
      <c r="F9" s="161">
        <v>155</v>
      </c>
      <c r="G9" s="86">
        <f t="shared" si="1"/>
        <v>55.755395683453237</v>
      </c>
      <c r="H9" s="161">
        <v>477</v>
      </c>
      <c r="I9" s="158">
        <f t="shared" si="2"/>
        <v>54.701834862385326</v>
      </c>
      <c r="J9" s="161">
        <v>81</v>
      </c>
      <c r="K9" s="86">
        <f t="shared" si="1"/>
        <v>66.942148760330582</v>
      </c>
      <c r="L9" s="161">
        <f t="shared" si="0"/>
        <v>3759</v>
      </c>
      <c r="M9" s="164">
        <f>L9/L$5*100</f>
        <v>66.684406599254913</v>
      </c>
    </row>
    <row r="10" spans="1:13" ht="14.45" customHeight="1" thickBot="1" x14ac:dyDescent="0.3">
      <c r="A10" s="165" t="s">
        <v>75</v>
      </c>
      <c r="B10" s="166">
        <v>3</v>
      </c>
      <c r="C10" s="167">
        <f t="shared" si="1"/>
        <v>0.10238907849829351</v>
      </c>
      <c r="D10" s="168">
        <v>0</v>
      </c>
      <c r="E10" s="169">
        <f t="shared" si="1"/>
        <v>0</v>
      </c>
      <c r="F10" s="166">
        <v>0</v>
      </c>
      <c r="G10" s="169">
        <f t="shared" si="1"/>
        <v>0</v>
      </c>
      <c r="H10" s="166">
        <v>0</v>
      </c>
      <c r="I10" s="170">
        <f t="shared" si="2"/>
        <v>0</v>
      </c>
      <c r="J10" s="166">
        <v>0</v>
      </c>
      <c r="K10" s="169">
        <f t="shared" si="1"/>
        <v>0</v>
      </c>
      <c r="L10" s="166">
        <f t="shared" si="0"/>
        <v>3</v>
      </c>
      <c r="M10" s="171">
        <f>L10/L$5*100</f>
        <v>5.3219797764768491E-2</v>
      </c>
    </row>
    <row r="11" spans="1:13" ht="14.45" customHeight="1" x14ac:dyDescent="0.25">
      <c r="A11" s="47" t="s">
        <v>76</v>
      </c>
      <c r="D11" s="121"/>
      <c r="E11" s="121"/>
      <c r="G11" s="121"/>
      <c r="H11" s="121"/>
      <c r="I11" s="121"/>
      <c r="J11" s="121"/>
      <c r="K11" s="121"/>
      <c r="M11" s="172"/>
    </row>
    <row r="12" spans="1:13" ht="14.45" customHeight="1" x14ac:dyDescent="0.25">
      <c r="A12" s="121" t="s">
        <v>77</v>
      </c>
    </row>
    <row r="13" spans="1:13" ht="14.45" customHeight="1" x14ac:dyDescent="0.25">
      <c r="A13" s="121" t="s">
        <v>78</v>
      </c>
    </row>
    <row r="14" spans="1:13" ht="14.45" customHeight="1" x14ac:dyDescent="0.25">
      <c r="A14" s="121" t="s">
        <v>79</v>
      </c>
      <c r="D14" s="121"/>
      <c r="E14" s="121"/>
      <c r="G14" s="121"/>
      <c r="H14" s="121"/>
      <c r="I14" s="121"/>
      <c r="J14" s="121"/>
      <c r="K14" s="121"/>
      <c r="L14" s="121"/>
    </row>
    <row r="15" spans="1:13" ht="14.45" customHeight="1" x14ac:dyDescent="0.25">
      <c r="A15" s="121" t="s">
        <v>80</v>
      </c>
      <c r="D15" s="121"/>
      <c r="E15" s="121"/>
      <c r="G15" s="121"/>
      <c r="H15" s="121"/>
      <c r="I15" s="121"/>
      <c r="J15" s="121"/>
      <c r="K15" s="121"/>
      <c r="L15" s="121"/>
    </row>
    <row r="16" spans="1:13" ht="14.45" customHeight="1" x14ac:dyDescent="0.25">
      <c r="A16" s="121" t="s">
        <v>81</v>
      </c>
      <c r="D16" s="121"/>
      <c r="E16" s="121"/>
      <c r="G16" s="121"/>
      <c r="H16" s="121"/>
      <c r="I16" s="121"/>
      <c r="J16" s="121"/>
      <c r="K16" s="121"/>
      <c r="L16" s="121"/>
    </row>
  </sheetData>
  <pageMargins left="0.7" right="0.7" top="0.75" bottom="0.75" header="0.3" footer="0.3"/>
  <pageSetup paperSize="9" fitToHeight="0" orientation="landscape" r:id="rId1"/>
  <ignoredErrors>
    <ignoredError sqref="L6:L1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03D4D-7B8C-436D-8B69-5DE0DF801B29}">
  <sheetPr>
    <tabColor rgb="FFCCE6C9"/>
    <pageSetUpPr fitToPage="1"/>
  </sheetPr>
  <dimension ref="A1:M27"/>
  <sheetViews>
    <sheetView zoomScaleNormal="100" workbookViewId="0"/>
  </sheetViews>
  <sheetFormatPr defaultColWidth="9.140625" defaultRowHeight="14.45" customHeight="1" x14ac:dyDescent="0.25"/>
  <cols>
    <col min="1" max="1" width="22.140625" style="121" customWidth="1"/>
    <col min="2" max="2" width="8.7109375" style="121" customWidth="1"/>
    <col min="3" max="3" width="8.7109375" style="172" customWidth="1"/>
    <col min="4" max="4" width="8.7109375" style="173" customWidth="1"/>
    <col min="5" max="5" width="8.7109375" style="172" customWidth="1"/>
    <col min="6" max="6" width="8.7109375" style="121" customWidth="1"/>
    <col min="7" max="11" width="8.7109375" style="172" customWidth="1"/>
    <col min="12" max="12" width="8.7109375" style="173" customWidth="1"/>
    <col min="13" max="13" width="8.7109375" style="121" customWidth="1"/>
    <col min="14" max="16384" width="9.140625" style="121"/>
  </cols>
  <sheetData>
    <row r="1" spans="1:13" ht="14.45" customHeight="1" thickBot="1" x14ac:dyDescent="0.3">
      <c r="A1" s="42" t="s">
        <v>82</v>
      </c>
      <c r="B1" s="119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4.45" customHeight="1" thickBot="1" x14ac:dyDescent="0.3">
      <c r="A2" s="122"/>
      <c r="B2" s="123" t="s">
        <v>48</v>
      </c>
      <c r="C2" s="124"/>
      <c r="D2" s="125"/>
      <c r="E2" s="126"/>
      <c r="F2" s="127" t="s">
        <v>51</v>
      </c>
      <c r="G2" s="128"/>
      <c r="H2" s="129" t="s">
        <v>52</v>
      </c>
      <c r="I2" s="130"/>
      <c r="J2" s="129" t="s">
        <v>66</v>
      </c>
      <c r="K2" s="130"/>
      <c r="L2" s="129" t="s">
        <v>67</v>
      </c>
      <c r="M2" s="131"/>
    </row>
    <row r="3" spans="1:13" ht="14.45" customHeight="1" thickBot="1" x14ac:dyDescent="0.3">
      <c r="A3" s="132"/>
      <c r="B3" s="133" t="s">
        <v>68</v>
      </c>
      <c r="C3" s="134"/>
      <c r="D3" s="133" t="s">
        <v>69</v>
      </c>
      <c r="E3" s="135"/>
      <c r="F3" s="136"/>
      <c r="G3" s="137"/>
      <c r="H3" s="138"/>
      <c r="I3" s="139"/>
      <c r="J3" s="138"/>
      <c r="K3" s="139"/>
      <c r="L3" s="140"/>
      <c r="M3" s="140"/>
    </row>
    <row r="4" spans="1:13" ht="14.45" customHeight="1" thickBot="1" x14ac:dyDescent="0.3">
      <c r="A4" s="54"/>
      <c r="B4" s="141" t="s">
        <v>8</v>
      </c>
      <c r="C4" s="142" t="s">
        <v>38</v>
      </c>
      <c r="D4" s="143" t="s">
        <v>8</v>
      </c>
      <c r="E4" s="144" t="s">
        <v>38</v>
      </c>
      <c r="F4" s="141" t="s">
        <v>8</v>
      </c>
      <c r="G4" s="144" t="s">
        <v>38</v>
      </c>
      <c r="H4" s="145" t="s">
        <v>8</v>
      </c>
      <c r="I4" s="146" t="s">
        <v>38</v>
      </c>
      <c r="J4" s="141" t="s">
        <v>8</v>
      </c>
      <c r="K4" s="146" t="s">
        <v>38</v>
      </c>
      <c r="L4" s="141" t="s">
        <v>8</v>
      </c>
      <c r="M4" s="147" t="s">
        <v>38</v>
      </c>
    </row>
    <row r="5" spans="1:13" ht="14.45" customHeight="1" thickBot="1" x14ac:dyDescent="0.3">
      <c r="A5" s="174" t="s">
        <v>83</v>
      </c>
      <c r="B5" s="175">
        <f>SUM(B6:B7)</f>
        <v>2930</v>
      </c>
      <c r="C5" s="176"/>
      <c r="D5" s="177">
        <f>SUM(D6:D7)</f>
        <v>1436</v>
      </c>
      <c r="E5" s="68"/>
      <c r="F5" s="175">
        <f>SUM(F6:F7)</f>
        <v>278</v>
      </c>
      <c r="G5" s="68"/>
      <c r="H5" s="175">
        <f>SUM(H6:H7)</f>
        <v>872</v>
      </c>
      <c r="I5" s="68"/>
      <c r="J5" s="175">
        <f>SUM(J6:J7)</f>
        <v>121</v>
      </c>
      <c r="K5" s="178"/>
      <c r="L5" s="175">
        <f>B5+D5+F5+J5+H5</f>
        <v>5637</v>
      </c>
      <c r="M5" s="179"/>
    </row>
    <row r="6" spans="1:13" ht="14.45" customHeight="1" x14ac:dyDescent="0.25">
      <c r="A6" s="180" t="s">
        <v>84</v>
      </c>
      <c r="B6" s="154">
        <v>881</v>
      </c>
      <c r="C6" s="181">
        <f>B6/B$5*100</f>
        <v>30.068259385665531</v>
      </c>
      <c r="D6" s="156">
        <v>245</v>
      </c>
      <c r="E6" s="182">
        <f>D6/D$5*100</f>
        <v>17.061281337047355</v>
      </c>
      <c r="F6" s="154">
        <v>117</v>
      </c>
      <c r="G6" s="182">
        <f>F6/F$5*100</f>
        <v>42.086330935251794</v>
      </c>
      <c r="H6" s="154">
        <v>197</v>
      </c>
      <c r="I6" s="182">
        <f>H6/H$5*100</f>
        <v>22.591743119266056</v>
      </c>
      <c r="J6" s="154">
        <v>43</v>
      </c>
      <c r="K6" s="182">
        <f>J6/J$5*100</f>
        <v>35.537190082644628</v>
      </c>
      <c r="L6" s="183">
        <f>B6+D6+F6+J6+H6</f>
        <v>1483</v>
      </c>
      <c r="M6" s="184">
        <f>L6/L$5*100</f>
        <v>26.308320028383893</v>
      </c>
    </row>
    <row r="7" spans="1:13" ht="14.45" customHeight="1" thickBot="1" x14ac:dyDescent="0.3">
      <c r="A7" s="185" t="s">
        <v>85</v>
      </c>
      <c r="B7" s="166">
        <v>2049</v>
      </c>
      <c r="C7" s="186">
        <f>B7/B$5*100</f>
        <v>69.931740614334473</v>
      </c>
      <c r="D7" s="168">
        <v>1191</v>
      </c>
      <c r="E7" s="187">
        <f>D7/D$5*100</f>
        <v>82.938718662952652</v>
      </c>
      <c r="F7" s="166">
        <v>161</v>
      </c>
      <c r="G7" s="187">
        <f>F7/F$5*100</f>
        <v>57.913669064748198</v>
      </c>
      <c r="H7" s="166">
        <v>675</v>
      </c>
      <c r="I7" s="187">
        <f>H7/H$5*100</f>
        <v>77.408256880733944</v>
      </c>
      <c r="J7" s="166">
        <v>78</v>
      </c>
      <c r="K7" s="187">
        <f>J7/J$5*100</f>
        <v>64.462809917355372</v>
      </c>
      <c r="L7" s="188">
        <f>B7+D7+F7+J7+H7</f>
        <v>4154</v>
      </c>
      <c r="M7" s="189">
        <f>L7/L$5*100</f>
        <v>73.691679971616111</v>
      </c>
    </row>
    <row r="8" spans="1:13" ht="14.45" customHeight="1" thickBot="1" x14ac:dyDescent="0.3">
      <c r="A8" s="190" t="s">
        <v>86</v>
      </c>
      <c r="B8" s="191"/>
      <c r="C8" s="192"/>
      <c r="D8" s="191"/>
      <c r="E8" s="192"/>
      <c r="F8" s="193"/>
      <c r="G8" s="192"/>
      <c r="H8" s="193"/>
      <c r="I8" s="192"/>
      <c r="J8" s="191"/>
      <c r="K8" s="194"/>
      <c r="L8" s="191"/>
      <c r="M8" s="194"/>
    </row>
    <row r="9" spans="1:13" ht="14.45" customHeight="1" thickBot="1" x14ac:dyDescent="0.3">
      <c r="A9" s="70" t="s">
        <v>84</v>
      </c>
      <c r="B9" s="195">
        <f>SUM(B12:B17)</f>
        <v>881</v>
      </c>
      <c r="C9" s="196"/>
      <c r="D9" s="197">
        <f>SUM(D12:D17)</f>
        <v>245</v>
      </c>
      <c r="E9" s="198"/>
      <c r="F9" s="195">
        <f>SUM(F12:F17)</f>
        <v>117</v>
      </c>
      <c r="G9" s="198"/>
      <c r="H9" s="195">
        <f>SUM(H12:H17)</f>
        <v>197</v>
      </c>
      <c r="I9" s="198"/>
      <c r="J9" s="195">
        <f>SUM(J12:J17)</f>
        <v>43</v>
      </c>
      <c r="K9" s="198"/>
      <c r="L9" s="195">
        <f>B9+D9+F9+J9+H9</f>
        <v>1483</v>
      </c>
      <c r="M9" s="199"/>
    </row>
    <row r="10" spans="1:13" ht="14.45" customHeight="1" x14ac:dyDescent="0.25">
      <c r="A10" s="180" t="s">
        <v>87</v>
      </c>
      <c r="B10" s="200">
        <v>67</v>
      </c>
      <c r="C10" s="201"/>
      <c r="D10" s="202">
        <v>69</v>
      </c>
      <c r="E10" s="203"/>
      <c r="F10" s="200">
        <v>61</v>
      </c>
      <c r="G10" s="203"/>
      <c r="H10" s="200">
        <v>70</v>
      </c>
      <c r="I10" s="203"/>
      <c r="J10" s="200">
        <v>61</v>
      </c>
      <c r="K10" s="203"/>
      <c r="L10" s="200">
        <v>67</v>
      </c>
      <c r="M10" s="204"/>
    </row>
    <row r="11" spans="1:13" ht="14.45" customHeight="1" x14ac:dyDescent="0.25">
      <c r="A11" s="205" t="s">
        <v>88</v>
      </c>
      <c r="B11" s="206">
        <v>9.0747457952027109</v>
      </c>
      <c r="C11" s="207"/>
      <c r="D11" s="208">
        <v>10.604082740126611</v>
      </c>
      <c r="E11" s="209"/>
      <c r="F11" s="206">
        <v>11.600754825690791</v>
      </c>
      <c r="G11" s="209"/>
      <c r="H11" s="206">
        <v>8.677519057523341</v>
      </c>
      <c r="I11" s="209"/>
      <c r="J11" s="206">
        <v>12.568835935214301</v>
      </c>
      <c r="K11" s="209"/>
      <c r="L11" s="206">
        <v>9.9384225998907105</v>
      </c>
      <c r="M11" s="210"/>
    </row>
    <row r="12" spans="1:13" ht="14.45" customHeight="1" x14ac:dyDescent="0.25">
      <c r="A12" s="211" t="s">
        <v>89</v>
      </c>
      <c r="B12" s="161">
        <v>12</v>
      </c>
      <c r="C12" s="212">
        <f t="shared" ref="C12:C17" si="0">B12/B$9*100</f>
        <v>1.362088535754824</v>
      </c>
      <c r="D12" s="163">
        <v>4</v>
      </c>
      <c r="E12" s="213">
        <f t="shared" ref="E12:E17" si="1">D12/D$9*100</f>
        <v>1.6326530612244898</v>
      </c>
      <c r="F12" s="161">
        <v>13</v>
      </c>
      <c r="G12" s="213">
        <f t="shared" ref="G12:I17" si="2">F12/F$9*100</f>
        <v>11.111111111111111</v>
      </c>
      <c r="H12" s="161">
        <v>1</v>
      </c>
      <c r="I12" s="213">
        <f>H12/H$9*100</f>
        <v>0.50761421319796951</v>
      </c>
      <c r="J12" s="161">
        <v>4</v>
      </c>
      <c r="K12" s="213">
        <f t="shared" ref="K12:K17" si="3">J12/J$9*100</f>
        <v>9.3023255813953494</v>
      </c>
      <c r="L12" s="161">
        <f t="shared" ref="L12:L17" si="4">B12+D12+F12+J12+H12</f>
        <v>34</v>
      </c>
      <c r="M12" s="214">
        <f t="shared" ref="M12:M17" si="5">L12/L$9*100</f>
        <v>2.2926500337154416</v>
      </c>
    </row>
    <row r="13" spans="1:13" ht="14.45" customHeight="1" x14ac:dyDescent="0.25">
      <c r="A13" s="211" t="s">
        <v>90</v>
      </c>
      <c r="B13" s="161">
        <v>66</v>
      </c>
      <c r="C13" s="212">
        <f t="shared" si="0"/>
        <v>7.4914869466515324</v>
      </c>
      <c r="D13" s="163">
        <v>19</v>
      </c>
      <c r="E13" s="213">
        <f t="shared" si="1"/>
        <v>7.7551020408163263</v>
      </c>
      <c r="F13" s="161">
        <v>17</v>
      </c>
      <c r="G13" s="213">
        <f t="shared" si="2"/>
        <v>14.529914529914532</v>
      </c>
      <c r="H13" s="161">
        <v>9</v>
      </c>
      <c r="I13" s="213">
        <f t="shared" si="2"/>
        <v>4.5685279187817258</v>
      </c>
      <c r="J13" s="161">
        <v>10</v>
      </c>
      <c r="K13" s="213">
        <f t="shared" si="3"/>
        <v>23.255813953488371</v>
      </c>
      <c r="L13" s="161">
        <f t="shared" si="4"/>
        <v>121</v>
      </c>
      <c r="M13" s="214">
        <f t="shared" si="5"/>
        <v>8.15913688469319</v>
      </c>
    </row>
    <row r="14" spans="1:13" ht="14.45" customHeight="1" x14ac:dyDescent="0.25">
      <c r="A14" s="211" t="s">
        <v>91</v>
      </c>
      <c r="B14" s="161">
        <v>222</v>
      </c>
      <c r="C14" s="212">
        <f t="shared" si="0"/>
        <v>25.198637911464246</v>
      </c>
      <c r="D14" s="163">
        <v>46</v>
      </c>
      <c r="E14" s="213">
        <f t="shared" si="1"/>
        <v>18.775510204081634</v>
      </c>
      <c r="F14" s="161">
        <v>40</v>
      </c>
      <c r="G14" s="213">
        <f t="shared" si="2"/>
        <v>34.188034188034187</v>
      </c>
      <c r="H14" s="161">
        <v>36</v>
      </c>
      <c r="I14" s="213">
        <f t="shared" si="2"/>
        <v>18.274111675126903</v>
      </c>
      <c r="J14" s="161">
        <v>11</v>
      </c>
      <c r="K14" s="213">
        <f t="shared" si="3"/>
        <v>25.581395348837212</v>
      </c>
      <c r="L14" s="161">
        <f t="shared" si="4"/>
        <v>355</v>
      </c>
      <c r="M14" s="214">
        <f t="shared" si="5"/>
        <v>23.937963587322994</v>
      </c>
    </row>
    <row r="15" spans="1:13" ht="14.45" customHeight="1" x14ac:dyDescent="0.25">
      <c r="A15" s="211" t="s">
        <v>92</v>
      </c>
      <c r="B15" s="161">
        <v>387</v>
      </c>
      <c r="C15" s="212">
        <f t="shared" si="0"/>
        <v>43.927355278093074</v>
      </c>
      <c r="D15" s="163">
        <v>78</v>
      </c>
      <c r="E15" s="213">
        <f t="shared" si="1"/>
        <v>31.836734693877549</v>
      </c>
      <c r="F15" s="161">
        <v>36</v>
      </c>
      <c r="G15" s="213">
        <f t="shared" si="2"/>
        <v>30.76923076923077</v>
      </c>
      <c r="H15" s="161">
        <v>92</v>
      </c>
      <c r="I15" s="213">
        <f t="shared" si="2"/>
        <v>46.700507614213201</v>
      </c>
      <c r="J15" s="161">
        <v>12</v>
      </c>
      <c r="K15" s="213">
        <f t="shared" si="3"/>
        <v>27.906976744186046</v>
      </c>
      <c r="L15" s="161">
        <f t="shared" si="4"/>
        <v>605</v>
      </c>
      <c r="M15" s="214">
        <f t="shared" si="5"/>
        <v>40.79568442346595</v>
      </c>
    </row>
    <row r="16" spans="1:13" ht="14.45" customHeight="1" x14ac:dyDescent="0.25">
      <c r="A16" s="211" t="s">
        <v>93</v>
      </c>
      <c r="B16" s="161">
        <v>186</v>
      </c>
      <c r="C16" s="212">
        <f t="shared" si="0"/>
        <v>21.112372304199774</v>
      </c>
      <c r="D16" s="163">
        <v>89</v>
      </c>
      <c r="E16" s="213">
        <f t="shared" si="1"/>
        <v>36.326530612244902</v>
      </c>
      <c r="F16" s="161">
        <v>6</v>
      </c>
      <c r="G16" s="213">
        <f t="shared" si="2"/>
        <v>5.1282051282051277</v>
      </c>
      <c r="H16" s="161">
        <v>52</v>
      </c>
      <c r="I16" s="213">
        <f t="shared" si="2"/>
        <v>26.395939086294419</v>
      </c>
      <c r="J16" s="161">
        <v>6</v>
      </c>
      <c r="K16" s="213">
        <f t="shared" si="3"/>
        <v>13.953488372093023</v>
      </c>
      <c r="L16" s="161">
        <f t="shared" si="4"/>
        <v>339</v>
      </c>
      <c r="M16" s="214">
        <f t="shared" si="5"/>
        <v>22.859069453809845</v>
      </c>
    </row>
    <row r="17" spans="1:13" ht="14.45" customHeight="1" thickBot="1" x14ac:dyDescent="0.3">
      <c r="A17" s="211" t="s">
        <v>94</v>
      </c>
      <c r="B17" s="161">
        <v>8</v>
      </c>
      <c r="C17" s="212">
        <f t="shared" si="0"/>
        <v>0.90805902383654935</v>
      </c>
      <c r="D17" s="163">
        <v>9</v>
      </c>
      <c r="E17" s="213">
        <f t="shared" si="1"/>
        <v>3.6734693877551026</v>
      </c>
      <c r="F17" s="161">
        <v>5</v>
      </c>
      <c r="G17" s="213">
        <f t="shared" si="2"/>
        <v>4.2735042735042734</v>
      </c>
      <c r="H17" s="161">
        <v>7</v>
      </c>
      <c r="I17" s="213">
        <f t="shared" si="2"/>
        <v>3.5532994923857872</v>
      </c>
      <c r="J17" s="161">
        <v>0</v>
      </c>
      <c r="K17" s="213">
        <f t="shared" si="3"/>
        <v>0</v>
      </c>
      <c r="L17" s="161">
        <f t="shared" si="4"/>
        <v>29</v>
      </c>
      <c r="M17" s="214">
        <f t="shared" si="5"/>
        <v>1.9554956169925826</v>
      </c>
    </row>
    <row r="18" spans="1:13" ht="14.45" customHeight="1" thickBot="1" x14ac:dyDescent="0.3">
      <c r="A18" s="70" t="s">
        <v>85</v>
      </c>
      <c r="B18" s="195">
        <f>SUM(B21:B26)</f>
        <v>2049</v>
      </c>
      <c r="C18" s="196"/>
      <c r="D18" s="197">
        <f>SUM(D21:D26)</f>
        <v>1191</v>
      </c>
      <c r="E18" s="198"/>
      <c r="F18" s="195">
        <f>SUM(F21:F26)</f>
        <v>161</v>
      </c>
      <c r="G18" s="215"/>
      <c r="H18" s="195">
        <f>SUM(H21:H26)</f>
        <v>675</v>
      </c>
      <c r="I18" s="215"/>
      <c r="J18" s="195">
        <f>SUM(J21:J26)</f>
        <v>78</v>
      </c>
      <c r="K18" s="216"/>
      <c r="L18" s="195">
        <f>B18+D18+F18+J18+H18</f>
        <v>4154</v>
      </c>
      <c r="M18" s="217"/>
    </row>
    <row r="19" spans="1:13" ht="14.45" customHeight="1" x14ac:dyDescent="0.25">
      <c r="A19" s="180" t="s">
        <v>87</v>
      </c>
      <c r="B19" s="200">
        <v>71</v>
      </c>
      <c r="C19" s="201"/>
      <c r="D19" s="202">
        <v>74</v>
      </c>
      <c r="E19" s="203"/>
      <c r="F19" s="200">
        <v>69</v>
      </c>
      <c r="G19" s="203"/>
      <c r="H19" s="200">
        <v>73</v>
      </c>
      <c r="I19" s="203"/>
      <c r="J19" s="200">
        <v>71</v>
      </c>
      <c r="K19" s="203"/>
      <c r="L19" s="200">
        <v>72</v>
      </c>
      <c r="M19" s="204"/>
    </row>
    <row r="20" spans="1:13" ht="14.45" customHeight="1" x14ac:dyDescent="0.25">
      <c r="A20" s="205" t="s">
        <v>88</v>
      </c>
      <c r="B20" s="206">
        <v>7.3157908120023309</v>
      </c>
      <c r="C20" s="207"/>
      <c r="D20" s="208">
        <v>7.5941464008356059</v>
      </c>
      <c r="E20" s="209"/>
      <c r="F20" s="206">
        <v>9.8706502331328156</v>
      </c>
      <c r="G20" s="209"/>
      <c r="H20" s="206">
        <v>7.1366478089972194</v>
      </c>
      <c r="I20" s="209"/>
      <c r="J20" s="206">
        <v>7.8199540696657426</v>
      </c>
      <c r="K20" s="209"/>
      <c r="L20" s="206">
        <v>7.5948290173949689</v>
      </c>
      <c r="M20" s="210"/>
    </row>
    <row r="21" spans="1:13" ht="14.45" customHeight="1" x14ac:dyDescent="0.25">
      <c r="A21" s="211" t="s">
        <v>89</v>
      </c>
      <c r="B21" s="161">
        <v>5</v>
      </c>
      <c r="C21" s="212">
        <f t="shared" ref="C21:C26" si="6">B21/B$18*100</f>
        <v>0.2440214738897023</v>
      </c>
      <c r="D21" s="163">
        <v>0</v>
      </c>
      <c r="E21" s="213">
        <f t="shared" ref="E21:E26" si="7">D21/D$18*100</f>
        <v>0</v>
      </c>
      <c r="F21" s="161">
        <v>2</v>
      </c>
      <c r="G21" s="213">
        <f t="shared" ref="G21:G26" si="8">F21/F$18*100</f>
        <v>1.2422360248447204</v>
      </c>
      <c r="H21" s="161">
        <v>2</v>
      </c>
      <c r="I21" s="213">
        <f>H21/H$18*100</f>
        <v>0.29629629629629628</v>
      </c>
      <c r="J21" s="161">
        <v>0</v>
      </c>
      <c r="K21" s="213">
        <f t="shared" ref="K21:K26" si="9">J21/J$18*100</f>
        <v>0</v>
      </c>
      <c r="L21" s="218">
        <f t="shared" ref="L21:L26" si="10">B21+D21+F21+J21+H21</f>
        <v>9</v>
      </c>
      <c r="M21" s="214">
        <f t="shared" ref="M21:M26" si="11">L21/L$18*100</f>
        <v>0.21665864227250844</v>
      </c>
    </row>
    <row r="22" spans="1:13" s="219" customFormat="1" ht="14.45" customHeight="1" x14ac:dyDescent="0.25">
      <c r="A22" s="211" t="s">
        <v>90</v>
      </c>
      <c r="B22" s="161">
        <v>36</v>
      </c>
      <c r="C22" s="212">
        <f t="shared" si="6"/>
        <v>1.7569546120058566</v>
      </c>
      <c r="D22" s="163">
        <v>12</v>
      </c>
      <c r="E22" s="213">
        <f t="shared" si="7"/>
        <v>1.0075566750629723</v>
      </c>
      <c r="F22" s="161">
        <v>6</v>
      </c>
      <c r="G22" s="213">
        <f t="shared" si="8"/>
        <v>3.7267080745341614</v>
      </c>
      <c r="H22" s="161">
        <v>4</v>
      </c>
      <c r="I22" s="213">
        <f t="shared" ref="I22:I26" si="12">H22/H$18*100</f>
        <v>0.59259259259259256</v>
      </c>
      <c r="J22" s="161">
        <v>0</v>
      </c>
      <c r="K22" s="213">
        <f t="shared" si="9"/>
        <v>0</v>
      </c>
      <c r="L22" s="218">
        <f t="shared" si="10"/>
        <v>58</v>
      </c>
      <c r="M22" s="214">
        <f t="shared" si="11"/>
        <v>1.3962445835339432</v>
      </c>
    </row>
    <row r="23" spans="1:13" s="219" customFormat="1" ht="14.45" customHeight="1" x14ac:dyDescent="0.25">
      <c r="A23" s="211" t="s">
        <v>91</v>
      </c>
      <c r="B23" s="161">
        <v>281</v>
      </c>
      <c r="C23" s="212">
        <f t="shared" si="6"/>
        <v>13.714006832601269</v>
      </c>
      <c r="D23" s="163">
        <v>111</v>
      </c>
      <c r="E23" s="213">
        <f t="shared" si="7"/>
        <v>9.3198992443324933</v>
      </c>
      <c r="F23" s="161">
        <v>39</v>
      </c>
      <c r="G23" s="213">
        <f t="shared" si="8"/>
        <v>24.22360248447205</v>
      </c>
      <c r="H23" s="161">
        <v>50</v>
      </c>
      <c r="I23" s="213">
        <f t="shared" si="12"/>
        <v>7.4074074074074066</v>
      </c>
      <c r="J23" s="161">
        <v>20</v>
      </c>
      <c r="K23" s="213">
        <f t="shared" si="9"/>
        <v>25.641025641025639</v>
      </c>
      <c r="L23" s="218">
        <f t="shared" si="10"/>
        <v>501</v>
      </c>
      <c r="M23" s="214">
        <f t="shared" si="11"/>
        <v>12.060664419836302</v>
      </c>
    </row>
    <row r="24" spans="1:13" ht="14.45" customHeight="1" x14ac:dyDescent="0.25">
      <c r="A24" s="211" t="s">
        <v>92</v>
      </c>
      <c r="B24" s="161">
        <v>973</v>
      </c>
      <c r="C24" s="212">
        <f t="shared" si="6"/>
        <v>47.486578818936067</v>
      </c>
      <c r="D24" s="163">
        <v>474</v>
      </c>
      <c r="E24" s="213">
        <f t="shared" si="7"/>
        <v>39.79848866498741</v>
      </c>
      <c r="F24" s="161">
        <v>62</v>
      </c>
      <c r="G24" s="213">
        <f t="shared" si="8"/>
        <v>38.509316770186338</v>
      </c>
      <c r="H24" s="161">
        <v>278</v>
      </c>
      <c r="I24" s="213">
        <f t="shared" si="12"/>
        <v>41.185185185185183</v>
      </c>
      <c r="J24" s="161">
        <v>27</v>
      </c>
      <c r="K24" s="213">
        <f t="shared" si="9"/>
        <v>34.615384615384613</v>
      </c>
      <c r="L24" s="218">
        <f t="shared" si="10"/>
        <v>1814</v>
      </c>
      <c r="M24" s="214">
        <f t="shared" si="11"/>
        <v>43.668753009147807</v>
      </c>
    </row>
    <row r="25" spans="1:13" ht="14.45" customHeight="1" x14ac:dyDescent="0.25">
      <c r="A25" s="211" t="s">
        <v>93</v>
      </c>
      <c r="B25" s="161">
        <v>717</v>
      </c>
      <c r="C25" s="212">
        <f t="shared" si="6"/>
        <v>34.992679355783309</v>
      </c>
      <c r="D25" s="163">
        <v>496</v>
      </c>
      <c r="E25" s="213">
        <f t="shared" si="7"/>
        <v>41.645675902602854</v>
      </c>
      <c r="F25" s="161">
        <v>42</v>
      </c>
      <c r="G25" s="213">
        <f t="shared" si="8"/>
        <v>26.086956521739129</v>
      </c>
      <c r="H25" s="161">
        <v>309</v>
      </c>
      <c r="I25" s="213">
        <f t="shared" si="12"/>
        <v>45.777777777777779</v>
      </c>
      <c r="J25" s="161">
        <v>28</v>
      </c>
      <c r="K25" s="213">
        <f t="shared" si="9"/>
        <v>35.897435897435898</v>
      </c>
      <c r="L25" s="218">
        <f t="shared" si="10"/>
        <v>1592</v>
      </c>
      <c r="M25" s="214">
        <f t="shared" si="11"/>
        <v>38.324506499759266</v>
      </c>
    </row>
    <row r="26" spans="1:13" ht="14.45" customHeight="1" thickBot="1" x14ac:dyDescent="0.3">
      <c r="A26" s="220" t="s">
        <v>94</v>
      </c>
      <c r="B26" s="166">
        <v>37</v>
      </c>
      <c r="C26" s="221">
        <f t="shared" si="6"/>
        <v>1.8057589067837969</v>
      </c>
      <c r="D26" s="222">
        <v>98</v>
      </c>
      <c r="E26" s="223">
        <f t="shared" si="7"/>
        <v>8.2283795130142732</v>
      </c>
      <c r="F26" s="222">
        <v>10</v>
      </c>
      <c r="G26" s="223">
        <f t="shared" si="8"/>
        <v>6.2111801242236027</v>
      </c>
      <c r="H26" s="166">
        <v>32</v>
      </c>
      <c r="I26" s="224">
        <f t="shared" si="12"/>
        <v>4.7407407407407405</v>
      </c>
      <c r="J26" s="166">
        <v>3</v>
      </c>
      <c r="K26" s="224">
        <f t="shared" si="9"/>
        <v>3.8461538461538463</v>
      </c>
      <c r="L26" s="188">
        <f t="shared" si="10"/>
        <v>180</v>
      </c>
      <c r="M26" s="225">
        <f t="shared" si="11"/>
        <v>4.3331728454501688</v>
      </c>
    </row>
    <row r="27" spans="1:13" ht="14.45" customHeight="1" x14ac:dyDescent="0.25">
      <c r="A27" s="47" t="s">
        <v>95</v>
      </c>
    </row>
  </sheetData>
  <pageMargins left="0.7" right="0.7" top="0.75" bottom="0.75" header="0.3" footer="0.3"/>
  <pageSetup paperSize="9" fitToHeight="0" orientation="landscape" r:id="rId1"/>
  <ignoredErrors>
    <ignoredError sqref="B9:K26" formulaRange="1"/>
    <ignoredError sqref="L9:L26" formula="1" formulaRange="1"/>
    <ignoredError sqref="L6:L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13A00-7ACC-4FE5-8EEE-004AC16CD74A}">
  <sheetPr>
    <tabColor rgb="FFCCE6C9"/>
    <pageSetUpPr fitToPage="1"/>
  </sheetPr>
  <dimension ref="A1:M14"/>
  <sheetViews>
    <sheetView zoomScaleNormal="100" workbookViewId="0"/>
  </sheetViews>
  <sheetFormatPr defaultColWidth="9.140625" defaultRowHeight="14.45" customHeight="1" x14ac:dyDescent="0.25"/>
  <cols>
    <col min="1" max="1" width="25" style="47" customWidth="1"/>
    <col min="2" max="2" width="8.7109375" style="47" customWidth="1"/>
    <col min="3" max="3" width="8.7109375" style="105" customWidth="1"/>
    <col min="4" max="4" width="8.7109375" style="258" customWidth="1"/>
    <col min="5" max="5" width="8.7109375" style="105" customWidth="1"/>
    <col min="6" max="6" width="8.7109375" style="47" customWidth="1"/>
    <col min="7" max="11" width="8.7109375" style="105" customWidth="1"/>
    <col min="12" max="12" width="8.7109375" style="258" customWidth="1"/>
    <col min="13" max="13" width="8.7109375" style="47" customWidth="1"/>
    <col min="14" max="16384" width="9.140625" style="47"/>
  </cols>
  <sheetData>
    <row r="1" spans="1:13" ht="14.45" customHeight="1" thickBot="1" x14ac:dyDescent="0.3">
      <c r="A1" s="42" t="s">
        <v>96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4.45" customHeight="1" thickBot="1" x14ac:dyDescent="0.3">
      <c r="A2" s="122"/>
      <c r="B2" s="123" t="s">
        <v>48</v>
      </c>
      <c r="C2" s="124"/>
      <c r="D2" s="125"/>
      <c r="E2" s="126"/>
      <c r="F2" s="127" t="s">
        <v>51</v>
      </c>
      <c r="G2" s="128"/>
      <c r="H2" s="129" t="s">
        <v>52</v>
      </c>
      <c r="I2" s="130"/>
      <c r="J2" s="129" t="s">
        <v>66</v>
      </c>
      <c r="K2" s="130"/>
      <c r="L2" s="129" t="s">
        <v>67</v>
      </c>
      <c r="M2" s="131"/>
    </row>
    <row r="3" spans="1:13" ht="14.45" customHeight="1" thickBot="1" x14ac:dyDescent="0.3">
      <c r="A3" s="132"/>
      <c r="B3" s="133" t="s">
        <v>68</v>
      </c>
      <c r="C3" s="134"/>
      <c r="D3" s="133" t="s">
        <v>69</v>
      </c>
      <c r="E3" s="135"/>
      <c r="F3" s="136"/>
      <c r="G3" s="137"/>
      <c r="H3" s="138"/>
      <c r="I3" s="139"/>
      <c r="J3" s="138"/>
      <c r="K3" s="139"/>
      <c r="L3" s="140"/>
      <c r="M3" s="140"/>
    </row>
    <row r="4" spans="1:13" ht="14.45" customHeight="1" thickBot="1" x14ac:dyDescent="0.3">
      <c r="A4" s="54"/>
      <c r="B4" s="141" t="s">
        <v>8</v>
      </c>
      <c r="C4" s="142" t="s">
        <v>38</v>
      </c>
      <c r="D4" s="143" t="s">
        <v>8</v>
      </c>
      <c r="E4" s="144" t="s">
        <v>38</v>
      </c>
      <c r="F4" s="141" t="s">
        <v>8</v>
      </c>
      <c r="G4" s="144" t="s">
        <v>38</v>
      </c>
      <c r="H4" s="145" t="s">
        <v>8</v>
      </c>
      <c r="I4" s="146" t="s">
        <v>38</v>
      </c>
      <c r="J4" s="141" t="s">
        <v>8</v>
      </c>
      <c r="K4" s="146" t="s">
        <v>38</v>
      </c>
      <c r="L4" s="141" t="s">
        <v>8</v>
      </c>
      <c r="M4" s="147" t="s">
        <v>38</v>
      </c>
    </row>
    <row r="5" spans="1:13" ht="14.45" customHeight="1" thickBot="1" x14ac:dyDescent="0.3">
      <c r="A5" s="70" t="s">
        <v>97</v>
      </c>
      <c r="B5" s="227">
        <f>SUM(B6:B8)</f>
        <v>2930</v>
      </c>
      <c r="C5" s="228"/>
      <c r="D5" s="229">
        <f>SUM(D6:D8)</f>
        <v>1436</v>
      </c>
      <c r="E5" s="215"/>
      <c r="F5" s="227">
        <f>SUM(F6:F8)</f>
        <v>278</v>
      </c>
      <c r="G5" s="215"/>
      <c r="H5" s="227">
        <f>SUM(H6:H8)</f>
        <v>872</v>
      </c>
      <c r="I5" s="215"/>
      <c r="J5" s="227">
        <f>SUM(J6:J8)</f>
        <v>121</v>
      </c>
      <c r="K5" s="215"/>
      <c r="L5" s="227">
        <f>B5+D5+F5+J5+H5</f>
        <v>5637</v>
      </c>
      <c r="M5" s="75"/>
    </row>
    <row r="6" spans="1:13" ht="14.45" customHeight="1" x14ac:dyDescent="0.25">
      <c r="A6" s="180" t="s">
        <v>98</v>
      </c>
      <c r="B6" s="230">
        <v>1953</v>
      </c>
      <c r="C6" s="231">
        <f>B6/B$5*100</f>
        <v>66.655290102389074</v>
      </c>
      <c r="D6" s="232">
        <v>800</v>
      </c>
      <c r="E6" s="233">
        <f>D6/D$5*100</f>
        <v>55.710306406685241</v>
      </c>
      <c r="F6" s="230">
        <v>167</v>
      </c>
      <c r="G6" s="233">
        <f>F6/F$5*100</f>
        <v>60.071942446043167</v>
      </c>
      <c r="H6" s="230">
        <v>561</v>
      </c>
      <c r="I6" s="233">
        <f>H6/H$5*100</f>
        <v>64.334862385321102</v>
      </c>
      <c r="J6" s="230">
        <v>76</v>
      </c>
      <c r="K6" s="233">
        <f>J6/J$5*100</f>
        <v>62.809917355371901</v>
      </c>
      <c r="L6" s="234">
        <f>B6+D6+F6+H6+J6</f>
        <v>3557</v>
      </c>
      <c r="M6" s="235">
        <f>L6/L$5*100</f>
        <v>63.100940216427183</v>
      </c>
    </row>
    <row r="7" spans="1:13" ht="14.45" customHeight="1" x14ac:dyDescent="0.25">
      <c r="A7" s="205" t="s">
        <v>99</v>
      </c>
      <c r="B7" s="236">
        <v>977</v>
      </c>
      <c r="C7" s="237">
        <f>B7/B$5*100</f>
        <v>33.344709897610919</v>
      </c>
      <c r="D7" s="238">
        <v>635</v>
      </c>
      <c r="E7" s="239">
        <f>D7/D$5*100</f>
        <v>44.220055710306404</v>
      </c>
      <c r="F7" s="236">
        <v>111</v>
      </c>
      <c r="G7" s="239">
        <f>F7/F$5*100</f>
        <v>39.928057553956833</v>
      </c>
      <c r="H7" s="236">
        <v>311</v>
      </c>
      <c r="I7" s="239">
        <f>H7/H$5*100</f>
        <v>35.665137614678898</v>
      </c>
      <c r="J7" s="236">
        <v>45</v>
      </c>
      <c r="K7" s="239">
        <f>J7/J$5*100</f>
        <v>37.190082644628099</v>
      </c>
      <c r="L7" s="234">
        <f t="shared" ref="L7:L8" si="0">B7+D7+F7+H7+J7</f>
        <v>2079</v>
      </c>
      <c r="M7" s="240">
        <f>L7/L$5*100</f>
        <v>36.881319850984568</v>
      </c>
    </row>
    <row r="8" spans="1:13" ht="14.45" customHeight="1" thickBot="1" x14ac:dyDescent="0.3">
      <c r="A8" s="241" t="s">
        <v>100</v>
      </c>
      <c r="B8" s="242">
        <v>0</v>
      </c>
      <c r="C8" s="243">
        <f>B8/B$5*100</f>
        <v>0</v>
      </c>
      <c r="D8" s="244">
        <v>1</v>
      </c>
      <c r="E8" s="245">
        <f>D8/D$5*100</f>
        <v>6.9637883008356549E-2</v>
      </c>
      <c r="F8" s="242">
        <v>0</v>
      </c>
      <c r="G8" s="245">
        <f>F8/F$5*100</f>
        <v>0</v>
      </c>
      <c r="H8" s="242">
        <v>0</v>
      </c>
      <c r="I8" s="245">
        <f>H8/H$5*100</f>
        <v>0</v>
      </c>
      <c r="J8" s="242">
        <v>0</v>
      </c>
      <c r="K8" s="245">
        <f>J8/J$5*100</f>
        <v>0</v>
      </c>
      <c r="L8" s="234">
        <f t="shared" si="0"/>
        <v>1</v>
      </c>
      <c r="M8" s="246">
        <f>L8/L$5*100</f>
        <v>1.7739932588256166E-2</v>
      </c>
    </row>
    <row r="9" spans="1:13" ht="14.45" customHeight="1" thickBot="1" x14ac:dyDescent="0.3">
      <c r="A9" s="70" t="s">
        <v>101</v>
      </c>
      <c r="B9" s="227">
        <f>SUM(B10:B13)</f>
        <v>2930</v>
      </c>
      <c r="C9" s="228"/>
      <c r="D9" s="229">
        <f>SUM(D10:D13)</f>
        <v>1436</v>
      </c>
      <c r="E9" s="215"/>
      <c r="F9" s="227">
        <f>SUM(F10:F13)</f>
        <v>278</v>
      </c>
      <c r="G9" s="215"/>
      <c r="H9" s="227">
        <f>SUM(H10:H13)</f>
        <v>872</v>
      </c>
      <c r="I9" s="215"/>
      <c r="J9" s="227">
        <f>SUM(J10:J13)</f>
        <v>121</v>
      </c>
      <c r="K9" s="215"/>
      <c r="L9" s="227">
        <f>B9+D9+F9+J9+H9</f>
        <v>5637</v>
      </c>
      <c r="M9" s="247"/>
    </row>
    <row r="10" spans="1:13" ht="14.45" customHeight="1" x14ac:dyDescent="0.25">
      <c r="A10" s="180" t="s">
        <v>102</v>
      </c>
      <c r="B10" s="230">
        <v>2201</v>
      </c>
      <c r="C10" s="231">
        <f>B10/B$9*100</f>
        <v>75.11945392491468</v>
      </c>
      <c r="D10" s="232">
        <v>1250</v>
      </c>
      <c r="E10" s="233">
        <f>D10/D$9*100</f>
        <v>87.047353760445674</v>
      </c>
      <c r="F10" s="230">
        <v>182</v>
      </c>
      <c r="G10" s="233">
        <f>F10/F$9*100</f>
        <v>65.467625899280577</v>
      </c>
      <c r="H10" s="230">
        <v>726</v>
      </c>
      <c r="I10" s="233">
        <f>H10/H$9*100</f>
        <v>83.256880733944953</v>
      </c>
      <c r="J10" s="230">
        <v>106</v>
      </c>
      <c r="K10" s="233">
        <f>J10/J$9*100</f>
        <v>87.603305785123965</v>
      </c>
      <c r="L10" s="230">
        <f>B10+D10+F10+H10+J10</f>
        <v>4465</v>
      </c>
      <c r="M10" s="235">
        <f>L10/L$9*100</f>
        <v>79.20879900656378</v>
      </c>
    </row>
    <row r="11" spans="1:13" ht="14.45" customHeight="1" x14ac:dyDescent="0.25">
      <c r="A11" s="205" t="s">
        <v>103</v>
      </c>
      <c r="B11" s="236">
        <v>341</v>
      </c>
      <c r="C11" s="237">
        <f>B11/B$9*100</f>
        <v>11.638225255972696</v>
      </c>
      <c r="D11" s="238">
        <v>29</v>
      </c>
      <c r="E11" s="239">
        <f>D11/D$9*100</f>
        <v>2.01949860724234</v>
      </c>
      <c r="F11" s="236">
        <v>57</v>
      </c>
      <c r="G11" s="239">
        <f>F11/F$9*100</f>
        <v>20.503597122302157</v>
      </c>
      <c r="H11" s="236">
        <v>34</v>
      </c>
      <c r="I11" s="239">
        <f>H11/H$9*100</f>
        <v>3.8990825688073398</v>
      </c>
      <c r="J11" s="236">
        <v>2</v>
      </c>
      <c r="K11" s="239">
        <f>J11/J$9*100</f>
        <v>1.6528925619834711</v>
      </c>
      <c r="L11" s="230">
        <f t="shared" ref="L11:L13" si="1">B11+D11+F11+H11+J11</f>
        <v>463</v>
      </c>
      <c r="M11" s="240">
        <f>L11/L$9*100</f>
        <v>8.2135887883626033</v>
      </c>
    </row>
    <row r="12" spans="1:13" ht="14.45" customHeight="1" x14ac:dyDescent="0.25">
      <c r="A12" s="205" t="s">
        <v>104</v>
      </c>
      <c r="B12" s="236">
        <v>298</v>
      </c>
      <c r="C12" s="237">
        <f>B12/B$9*100</f>
        <v>10.170648464163822</v>
      </c>
      <c r="D12" s="238">
        <v>150</v>
      </c>
      <c r="E12" s="239">
        <f>D12/D$9*100</f>
        <v>10.445682451253482</v>
      </c>
      <c r="F12" s="236">
        <v>4</v>
      </c>
      <c r="G12" s="239">
        <f>F12/F$9*100</f>
        <v>1.4388489208633095</v>
      </c>
      <c r="H12" s="236">
        <v>89</v>
      </c>
      <c r="I12" s="239">
        <f>H12/H$9*100</f>
        <v>10.206422018348624</v>
      </c>
      <c r="J12" s="236">
        <v>8</v>
      </c>
      <c r="K12" s="239">
        <f>J12/J$9*100</f>
        <v>6.6115702479338845</v>
      </c>
      <c r="L12" s="230">
        <f t="shared" si="1"/>
        <v>549</v>
      </c>
      <c r="M12" s="240">
        <f>L12/L$9*100</f>
        <v>9.7392229909526336</v>
      </c>
    </row>
    <row r="13" spans="1:13" ht="14.45" customHeight="1" thickBot="1" x14ac:dyDescent="0.3">
      <c r="A13" s="248" t="s">
        <v>105</v>
      </c>
      <c r="B13" s="249">
        <v>90</v>
      </c>
      <c r="C13" s="250">
        <f>B13/B$9*100</f>
        <v>3.0716723549488054</v>
      </c>
      <c r="D13" s="251">
        <v>7</v>
      </c>
      <c r="E13" s="252">
        <f>D13/D$9*100</f>
        <v>0.48746518105849584</v>
      </c>
      <c r="F13" s="249">
        <v>35</v>
      </c>
      <c r="G13" s="252">
        <f>F13/F$9*100</f>
        <v>12.589928057553957</v>
      </c>
      <c r="H13" s="249">
        <v>23</v>
      </c>
      <c r="I13" s="252">
        <f>H13/H$9*100</f>
        <v>2.6376146788990829</v>
      </c>
      <c r="J13" s="249">
        <v>5</v>
      </c>
      <c r="K13" s="252">
        <f>J13/J$9*100</f>
        <v>4.1322314049586781</v>
      </c>
      <c r="L13" s="249">
        <f t="shared" si="1"/>
        <v>160</v>
      </c>
      <c r="M13" s="253">
        <f>L13/L$9*100</f>
        <v>2.8383892141209865</v>
      </c>
    </row>
    <row r="14" spans="1:13" ht="14.45" customHeight="1" x14ac:dyDescent="0.25">
      <c r="A14" s="47" t="s">
        <v>95</v>
      </c>
      <c r="B14" s="254"/>
      <c r="C14" s="255"/>
      <c r="D14" s="254"/>
      <c r="E14" s="255"/>
      <c r="F14" s="255"/>
      <c r="G14" s="255"/>
      <c r="H14" s="255"/>
      <c r="I14" s="255"/>
      <c r="J14" s="256"/>
      <c r="K14" s="257"/>
      <c r="L14" s="47"/>
    </row>
  </sheetData>
  <pageMargins left="0.7" right="0.7" top="0.75" bottom="0.75" header="0.3" footer="0.3"/>
  <pageSetup paperSize="9" fitToHeight="0" orientation="landscape" r:id="rId1"/>
  <ignoredErrors>
    <ignoredError sqref="L6:L13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6B9A9-5F67-42DE-9C71-580860CB5499}">
  <sheetPr>
    <tabColor rgb="FFCCE6C9"/>
    <pageSetUpPr fitToPage="1"/>
  </sheetPr>
  <dimension ref="A1:L42"/>
  <sheetViews>
    <sheetView zoomScaleNormal="100" workbookViewId="0"/>
  </sheetViews>
  <sheetFormatPr defaultColWidth="9.140625" defaultRowHeight="13.5" x14ac:dyDescent="0.25"/>
  <cols>
    <col min="1" max="1" width="26.140625" style="121" customWidth="1"/>
    <col min="2" max="2" width="8.7109375" style="121" customWidth="1"/>
    <col min="3" max="3" width="8.7109375" style="172" customWidth="1"/>
    <col min="4" max="4" width="8.7109375" style="173" customWidth="1"/>
    <col min="5" max="5" width="8.7109375" style="172" customWidth="1"/>
    <col min="6" max="6" width="8.7109375" style="121" customWidth="1"/>
    <col min="7" max="7" width="8.7109375" style="172" customWidth="1"/>
    <col min="8" max="8" width="8.7109375" style="121" customWidth="1"/>
    <col min="9" max="9" width="8.7109375" style="172" customWidth="1"/>
    <col min="10" max="10" width="8.7109375" style="173" customWidth="1"/>
    <col min="11" max="12" width="8.7109375" style="121" customWidth="1"/>
    <col min="13" max="13" width="0" style="121" hidden="1" customWidth="1"/>
    <col min="14" max="16384" width="9.140625" style="121"/>
  </cols>
  <sheetData>
    <row r="1" spans="1:12" ht="14.25" thickBot="1" x14ac:dyDescent="0.3">
      <c r="A1" s="42" t="s">
        <v>106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60"/>
    </row>
    <row r="2" spans="1:12" ht="14.25" thickBot="1" x14ac:dyDescent="0.3">
      <c r="A2" s="122"/>
      <c r="B2" s="123" t="s">
        <v>48</v>
      </c>
      <c r="C2" s="124"/>
      <c r="D2" s="125"/>
      <c r="E2" s="126"/>
      <c r="F2" s="127" t="s">
        <v>51</v>
      </c>
      <c r="G2" s="128"/>
      <c r="H2" s="129" t="s">
        <v>52</v>
      </c>
      <c r="I2" s="130"/>
      <c r="J2" s="129" t="s">
        <v>67</v>
      </c>
      <c r="K2" s="131"/>
    </row>
    <row r="3" spans="1:12" ht="14.45" customHeight="1" thickBot="1" x14ac:dyDescent="0.3">
      <c r="A3" s="132"/>
      <c r="B3" s="133" t="s">
        <v>68</v>
      </c>
      <c r="C3" s="134"/>
      <c r="D3" s="133" t="s">
        <v>69</v>
      </c>
      <c r="E3" s="135"/>
      <c r="F3" s="136"/>
      <c r="G3" s="137"/>
      <c r="H3" s="138"/>
      <c r="I3" s="139"/>
      <c r="J3" s="140"/>
      <c r="K3" s="140"/>
    </row>
    <row r="4" spans="1:12" ht="15" customHeight="1" thickBot="1" x14ac:dyDescent="0.3">
      <c r="A4" s="54"/>
      <c r="B4" s="141" t="s">
        <v>8</v>
      </c>
      <c r="C4" s="142" t="s">
        <v>38</v>
      </c>
      <c r="D4" s="143" t="s">
        <v>8</v>
      </c>
      <c r="E4" s="144" t="s">
        <v>38</v>
      </c>
      <c r="F4" s="141" t="s">
        <v>8</v>
      </c>
      <c r="G4" s="144" t="s">
        <v>38</v>
      </c>
      <c r="H4" s="145" t="s">
        <v>8</v>
      </c>
      <c r="I4" s="146" t="s">
        <v>38</v>
      </c>
      <c r="J4" s="141" t="s">
        <v>8</v>
      </c>
      <c r="K4" s="108" t="s">
        <v>38</v>
      </c>
    </row>
    <row r="5" spans="1:12" ht="15" customHeight="1" thickBot="1" x14ac:dyDescent="0.3">
      <c r="A5" s="70" t="s">
        <v>107</v>
      </c>
      <c r="B5" s="195">
        <f>SUM(B6:B15)</f>
        <v>2930</v>
      </c>
      <c r="C5" s="261"/>
      <c r="D5" s="197">
        <f>SUM(D6:D15)</f>
        <v>1436</v>
      </c>
      <c r="E5" s="262"/>
      <c r="F5" s="195">
        <f>SUM(F6:F15)</f>
        <v>278</v>
      </c>
      <c r="G5" s="261"/>
      <c r="H5" s="197">
        <f>SUM(H6:H15)</f>
        <v>872</v>
      </c>
      <c r="I5" s="262"/>
      <c r="J5" s="195">
        <f>B5+D5+F5+H5</f>
        <v>5516</v>
      </c>
      <c r="K5" s="263"/>
    </row>
    <row r="6" spans="1:12" ht="15" customHeight="1" x14ac:dyDescent="0.25">
      <c r="A6" s="180" t="s">
        <v>108</v>
      </c>
      <c r="B6" s="154">
        <v>1792</v>
      </c>
      <c r="C6" s="264">
        <f t="shared" ref="C6:C15" si="0">B6/B$5*100</f>
        <v>61.160409556313986</v>
      </c>
      <c r="D6" s="156">
        <v>0</v>
      </c>
      <c r="E6" s="265">
        <f t="shared" ref="E6:E15" si="1">D6/D$5*100</f>
        <v>0</v>
      </c>
      <c r="F6" s="154">
        <v>23</v>
      </c>
      <c r="G6" s="264">
        <f t="shared" ref="G6:G15" si="2">F6/F$5*100</f>
        <v>8.2733812949640289</v>
      </c>
      <c r="H6" s="156">
        <v>357</v>
      </c>
      <c r="I6" s="265">
        <f t="shared" ref="I6:I15" si="3">H6/H$5*100</f>
        <v>40.940366972477065</v>
      </c>
      <c r="J6" s="339">
        <f>B6+D6+F6+H6</f>
        <v>2172</v>
      </c>
      <c r="K6" s="266">
        <f t="shared" ref="K6:K15" si="4">J6/J$5*100</f>
        <v>39.376359680928211</v>
      </c>
    </row>
    <row r="7" spans="1:12" ht="15" customHeight="1" x14ac:dyDescent="0.25">
      <c r="A7" s="205" t="s">
        <v>109</v>
      </c>
      <c r="B7" s="161">
        <v>378</v>
      </c>
      <c r="C7" s="267">
        <f t="shared" si="0"/>
        <v>12.901023890784982</v>
      </c>
      <c r="D7" s="163">
        <v>0</v>
      </c>
      <c r="E7" s="268">
        <f t="shared" si="1"/>
        <v>0</v>
      </c>
      <c r="F7" s="161">
        <v>59</v>
      </c>
      <c r="G7" s="267">
        <f t="shared" si="2"/>
        <v>21.223021582733814</v>
      </c>
      <c r="H7" s="163">
        <v>44</v>
      </c>
      <c r="I7" s="268">
        <f t="shared" si="3"/>
        <v>5.0458715596330279</v>
      </c>
      <c r="J7" s="340">
        <f t="shared" ref="J7:J15" si="5">B7+D7+F7+H7</f>
        <v>481</v>
      </c>
      <c r="K7" s="269">
        <f t="shared" si="4"/>
        <v>8.7200870195794042</v>
      </c>
    </row>
    <row r="8" spans="1:12" ht="15" customHeight="1" x14ac:dyDescent="0.25">
      <c r="A8" s="205" t="s">
        <v>110</v>
      </c>
      <c r="B8" s="161">
        <v>19</v>
      </c>
      <c r="C8" s="267">
        <f t="shared" si="0"/>
        <v>0.64846416382252559</v>
      </c>
      <c r="D8" s="163">
        <v>0</v>
      </c>
      <c r="E8" s="268">
        <f t="shared" si="1"/>
        <v>0</v>
      </c>
      <c r="F8" s="161">
        <v>1</v>
      </c>
      <c r="G8" s="267">
        <f t="shared" si="2"/>
        <v>0.35971223021582738</v>
      </c>
      <c r="H8" s="163">
        <v>10</v>
      </c>
      <c r="I8" s="268">
        <f t="shared" si="3"/>
        <v>1.1467889908256881</v>
      </c>
      <c r="J8" s="340">
        <f t="shared" si="5"/>
        <v>30</v>
      </c>
      <c r="K8" s="269">
        <f t="shared" si="4"/>
        <v>0.54387237128353882</v>
      </c>
    </row>
    <row r="9" spans="1:12" ht="15" customHeight="1" x14ac:dyDescent="0.25">
      <c r="A9" s="205" t="s">
        <v>111</v>
      </c>
      <c r="B9" s="161">
        <v>2</v>
      </c>
      <c r="C9" s="267">
        <f t="shared" si="0"/>
        <v>6.8259385665529013E-2</v>
      </c>
      <c r="D9" s="163">
        <v>0</v>
      </c>
      <c r="E9" s="268">
        <f t="shared" si="1"/>
        <v>0</v>
      </c>
      <c r="F9" s="161">
        <v>1</v>
      </c>
      <c r="G9" s="267">
        <f t="shared" si="2"/>
        <v>0.35971223021582738</v>
      </c>
      <c r="H9" s="163">
        <v>0</v>
      </c>
      <c r="I9" s="268">
        <f t="shared" si="3"/>
        <v>0</v>
      </c>
      <c r="J9" s="340">
        <f t="shared" si="5"/>
        <v>3</v>
      </c>
      <c r="K9" s="269">
        <f t="shared" si="4"/>
        <v>5.4387237128353881E-2</v>
      </c>
    </row>
    <row r="10" spans="1:12" ht="15" customHeight="1" x14ac:dyDescent="0.25">
      <c r="A10" s="205" t="s">
        <v>112</v>
      </c>
      <c r="B10" s="161">
        <v>41</v>
      </c>
      <c r="C10" s="267">
        <f t="shared" si="0"/>
        <v>1.3993174061433447</v>
      </c>
      <c r="D10" s="163">
        <v>0</v>
      </c>
      <c r="E10" s="268">
        <f t="shared" si="1"/>
        <v>0</v>
      </c>
      <c r="F10" s="161">
        <v>5</v>
      </c>
      <c r="G10" s="267">
        <f t="shared" si="2"/>
        <v>1.7985611510791366</v>
      </c>
      <c r="H10" s="163">
        <v>18</v>
      </c>
      <c r="I10" s="268">
        <f t="shared" si="3"/>
        <v>2.0642201834862388</v>
      </c>
      <c r="J10" s="340">
        <f t="shared" si="5"/>
        <v>64</v>
      </c>
      <c r="K10" s="269">
        <f t="shared" si="4"/>
        <v>1.1602610587382161</v>
      </c>
    </row>
    <row r="11" spans="1:12" ht="15" customHeight="1" x14ac:dyDescent="0.25">
      <c r="A11" s="205" t="s">
        <v>113</v>
      </c>
      <c r="B11" s="161">
        <v>0</v>
      </c>
      <c r="C11" s="267">
        <f t="shared" si="0"/>
        <v>0</v>
      </c>
      <c r="D11" s="163">
        <v>1436</v>
      </c>
      <c r="E11" s="268">
        <f t="shared" si="1"/>
        <v>100</v>
      </c>
      <c r="F11" s="161">
        <v>109</v>
      </c>
      <c r="G11" s="267">
        <f t="shared" si="2"/>
        <v>39.208633093525179</v>
      </c>
      <c r="H11" s="163">
        <v>334</v>
      </c>
      <c r="I11" s="268">
        <f t="shared" si="3"/>
        <v>38.302752293577981</v>
      </c>
      <c r="J11" s="340">
        <f t="shared" si="5"/>
        <v>1879</v>
      </c>
      <c r="K11" s="269">
        <f t="shared" si="4"/>
        <v>34.064539521392312</v>
      </c>
    </row>
    <row r="12" spans="1:12" ht="30.75" customHeight="1" x14ac:dyDescent="0.25">
      <c r="A12" s="160" t="s">
        <v>114</v>
      </c>
      <c r="B12" s="161">
        <v>78</v>
      </c>
      <c r="C12" s="267">
        <f t="shared" si="0"/>
        <v>2.6621160409556315</v>
      </c>
      <c r="D12" s="163">
        <v>0</v>
      </c>
      <c r="E12" s="268">
        <f t="shared" si="1"/>
        <v>0</v>
      </c>
      <c r="F12" s="161">
        <v>67</v>
      </c>
      <c r="G12" s="267">
        <f t="shared" si="2"/>
        <v>24.100719424460433</v>
      </c>
      <c r="H12" s="163">
        <v>0</v>
      </c>
      <c r="I12" s="268">
        <f t="shared" si="3"/>
        <v>0</v>
      </c>
      <c r="J12" s="340">
        <f t="shared" si="5"/>
        <v>145</v>
      </c>
      <c r="K12" s="269">
        <f t="shared" si="4"/>
        <v>2.6287164612037706</v>
      </c>
    </row>
    <row r="13" spans="1:12" ht="15" customHeight="1" x14ac:dyDescent="0.25">
      <c r="A13" s="205" t="s">
        <v>115</v>
      </c>
      <c r="B13" s="161">
        <v>101</v>
      </c>
      <c r="C13" s="267">
        <f t="shared" si="0"/>
        <v>3.4470989761092148</v>
      </c>
      <c r="D13" s="163">
        <v>0</v>
      </c>
      <c r="E13" s="268">
        <f t="shared" si="1"/>
        <v>0</v>
      </c>
      <c r="F13" s="161">
        <v>7</v>
      </c>
      <c r="G13" s="267">
        <f t="shared" si="2"/>
        <v>2.5179856115107913</v>
      </c>
      <c r="H13" s="163">
        <v>0</v>
      </c>
      <c r="I13" s="268">
        <f t="shared" si="3"/>
        <v>0</v>
      </c>
      <c r="J13" s="340">
        <f t="shared" si="5"/>
        <v>108</v>
      </c>
      <c r="K13" s="269">
        <f t="shared" si="4"/>
        <v>1.9579405366207396</v>
      </c>
    </row>
    <row r="14" spans="1:12" ht="15" customHeight="1" x14ac:dyDescent="0.25">
      <c r="A14" s="205" t="s">
        <v>116</v>
      </c>
      <c r="B14" s="161">
        <v>7</v>
      </c>
      <c r="C14" s="267">
        <f t="shared" si="0"/>
        <v>0.23890784982935151</v>
      </c>
      <c r="D14" s="163">
        <v>0</v>
      </c>
      <c r="E14" s="268">
        <f t="shared" si="1"/>
        <v>0</v>
      </c>
      <c r="F14" s="161">
        <v>0</v>
      </c>
      <c r="G14" s="267">
        <f t="shared" si="2"/>
        <v>0</v>
      </c>
      <c r="H14" s="163">
        <v>0</v>
      </c>
      <c r="I14" s="268">
        <f t="shared" si="3"/>
        <v>0</v>
      </c>
      <c r="J14" s="340">
        <f t="shared" si="5"/>
        <v>7</v>
      </c>
      <c r="K14" s="269">
        <f t="shared" si="4"/>
        <v>0.12690355329949238</v>
      </c>
    </row>
    <row r="15" spans="1:12" ht="15" customHeight="1" thickBot="1" x14ac:dyDescent="0.3">
      <c r="A15" s="270" t="s">
        <v>117</v>
      </c>
      <c r="B15" s="271">
        <v>512</v>
      </c>
      <c r="C15" s="272">
        <f t="shared" si="0"/>
        <v>17.474402730375427</v>
      </c>
      <c r="D15" s="273">
        <v>0</v>
      </c>
      <c r="E15" s="274">
        <f t="shared" si="1"/>
        <v>0</v>
      </c>
      <c r="F15" s="271">
        <v>6</v>
      </c>
      <c r="G15" s="272">
        <f t="shared" si="2"/>
        <v>2.1582733812949639</v>
      </c>
      <c r="H15" s="273">
        <v>109</v>
      </c>
      <c r="I15" s="274">
        <f t="shared" si="3"/>
        <v>12.5</v>
      </c>
      <c r="J15" s="341">
        <f t="shared" si="5"/>
        <v>627</v>
      </c>
      <c r="K15" s="275">
        <f t="shared" si="4"/>
        <v>11.366932559825962</v>
      </c>
    </row>
    <row r="16" spans="1:12" ht="15" customHeight="1" thickBot="1" x14ac:dyDescent="0.3">
      <c r="A16" s="70" t="s">
        <v>118</v>
      </c>
      <c r="B16" s="195">
        <f>SUM(B17:B22)</f>
        <v>2930</v>
      </c>
      <c r="C16" s="276"/>
      <c r="D16" s="197">
        <f>SUM(D17:D22)</f>
        <v>1436</v>
      </c>
      <c r="E16" s="277"/>
      <c r="F16" s="195">
        <f>SUM(F17:F22)</f>
        <v>278</v>
      </c>
      <c r="G16" s="278"/>
      <c r="H16" s="197">
        <f>SUM(H17:H22)</f>
        <v>872</v>
      </c>
      <c r="I16" s="279"/>
      <c r="J16" s="195">
        <f>B16+D16+F16+H16</f>
        <v>5516</v>
      </c>
      <c r="K16" s="280"/>
    </row>
    <row r="17" spans="1:11" ht="15" customHeight="1" x14ac:dyDescent="0.25">
      <c r="A17" s="180" t="s">
        <v>119</v>
      </c>
      <c r="B17" s="154">
        <v>2765</v>
      </c>
      <c r="C17" s="281">
        <f>B17/B$16*100</f>
        <v>94.368600682593865</v>
      </c>
      <c r="D17" s="156">
        <v>1420</v>
      </c>
      <c r="E17" s="282">
        <f t="shared" ref="E17:E20" si="6">D17/D$16*100</f>
        <v>98.885793871866284</v>
      </c>
      <c r="F17" s="154">
        <v>272</v>
      </c>
      <c r="G17" s="281">
        <f t="shared" ref="G17:G20" si="7">F17/F$16*100</f>
        <v>97.841726618705039</v>
      </c>
      <c r="H17" s="156">
        <v>872</v>
      </c>
      <c r="I17" s="282">
        <f t="shared" ref="I17:I22" si="8">H17/H$16*100</f>
        <v>100</v>
      </c>
      <c r="J17" s="339">
        <f>B17+D17+F17+H17</f>
        <v>5329</v>
      </c>
      <c r="K17" s="283">
        <f>J17/J$16*100</f>
        <v>96.609862218999282</v>
      </c>
    </row>
    <row r="18" spans="1:11" ht="15" customHeight="1" x14ac:dyDescent="0.25">
      <c r="A18" s="205" t="s">
        <v>120</v>
      </c>
      <c r="B18" s="161">
        <v>41</v>
      </c>
      <c r="C18" s="284">
        <f>B18/B$16*100</f>
        <v>1.3993174061433447</v>
      </c>
      <c r="D18" s="163">
        <v>4</v>
      </c>
      <c r="E18" s="285">
        <f t="shared" si="6"/>
        <v>0.2785515320334262</v>
      </c>
      <c r="F18" s="161">
        <v>2</v>
      </c>
      <c r="G18" s="284">
        <f t="shared" si="7"/>
        <v>0.71942446043165476</v>
      </c>
      <c r="H18" s="163">
        <v>0</v>
      </c>
      <c r="I18" s="285">
        <f t="shared" si="8"/>
        <v>0</v>
      </c>
      <c r="J18" s="339">
        <f t="shared" ref="J18:J22" si="9">B18+D18+F18+H18</f>
        <v>47</v>
      </c>
      <c r="K18" s="286">
        <f t="shared" ref="K18:K22" si="10">J18/J$16*100</f>
        <v>0.8520667150108775</v>
      </c>
    </row>
    <row r="19" spans="1:11" ht="15" customHeight="1" x14ac:dyDescent="0.25">
      <c r="A19" s="205" t="s">
        <v>121</v>
      </c>
      <c r="B19" s="161">
        <v>13</v>
      </c>
      <c r="C19" s="284">
        <f>B19/B$16*100</f>
        <v>0.44368600682593862</v>
      </c>
      <c r="D19" s="163">
        <v>0</v>
      </c>
      <c r="E19" s="285">
        <f t="shared" si="6"/>
        <v>0</v>
      </c>
      <c r="F19" s="161">
        <v>0</v>
      </c>
      <c r="G19" s="284">
        <f t="shared" si="7"/>
        <v>0</v>
      </c>
      <c r="H19" s="163">
        <v>0</v>
      </c>
      <c r="I19" s="285">
        <f t="shared" si="8"/>
        <v>0</v>
      </c>
      <c r="J19" s="339">
        <f t="shared" si="9"/>
        <v>13</v>
      </c>
      <c r="K19" s="286">
        <f t="shared" si="10"/>
        <v>0.23567802755620013</v>
      </c>
    </row>
    <row r="20" spans="1:11" ht="15" customHeight="1" x14ac:dyDescent="0.25">
      <c r="A20" s="205" t="s">
        <v>122</v>
      </c>
      <c r="B20" s="161">
        <v>2</v>
      </c>
      <c r="C20" s="284">
        <f t="shared" ref="C20:G22" si="11">B20/B$16*100</f>
        <v>6.8259385665529013E-2</v>
      </c>
      <c r="D20" s="163">
        <v>0</v>
      </c>
      <c r="E20" s="285">
        <f t="shared" si="6"/>
        <v>0</v>
      </c>
      <c r="F20" s="161">
        <v>0</v>
      </c>
      <c r="G20" s="284">
        <f t="shared" si="7"/>
        <v>0</v>
      </c>
      <c r="H20" s="163">
        <v>0</v>
      </c>
      <c r="I20" s="285">
        <f t="shared" si="8"/>
        <v>0</v>
      </c>
      <c r="J20" s="339">
        <f t="shared" si="9"/>
        <v>2</v>
      </c>
      <c r="K20" s="286">
        <f t="shared" si="10"/>
        <v>3.6258158085569252E-2</v>
      </c>
    </row>
    <row r="21" spans="1:11" ht="15" customHeight="1" x14ac:dyDescent="0.25">
      <c r="A21" s="205" t="s">
        <v>123</v>
      </c>
      <c r="B21" s="161">
        <v>82</v>
      </c>
      <c r="C21" s="284">
        <f t="shared" si="11"/>
        <v>2.7986348122866893</v>
      </c>
      <c r="D21" s="163">
        <v>5</v>
      </c>
      <c r="E21" s="285">
        <f t="shared" si="11"/>
        <v>0.34818941504178275</v>
      </c>
      <c r="F21" s="161">
        <v>1</v>
      </c>
      <c r="G21" s="284">
        <f t="shared" si="11"/>
        <v>0.35971223021582738</v>
      </c>
      <c r="H21" s="163">
        <v>0</v>
      </c>
      <c r="I21" s="285">
        <f t="shared" si="8"/>
        <v>0</v>
      </c>
      <c r="J21" s="339">
        <f t="shared" si="9"/>
        <v>88</v>
      </c>
      <c r="K21" s="286">
        <f t="shared" si="10"/>
        <v>1.5953589557650472</v>
      </c>
    </row>
    <row r="22" spans="1:11" ht="15" customHeight="1" thickBot="1" x14ac:dyDescent="0.3">
      <c r="A22" s="185" t="s">
        <v>105</v>
      </c>
      <c r="B22" s="287">
        <v>27</v>
      </c>
      <c r="C22" s="288">
        <f t="shared" si="11"/>
        <v>0.92150170648464169</v>
      </c>
      <c r="D22" s="168">
        <v>7</v>
      </c>
      <c r="E22" s="289">
        <f t="shared" si="11"/>
        <v>0.48746518105849584</v>
      </c>
      <c r="F22" s="166">
        <v>3</v>
      </c>
      <c r="G22" s="290">
        <f t="shared" si="11"/>
        <v>1.079136690647482</v>
      </c>
      <c r="H22" s="168">
        <v>0</v>
      </c>
      <c r="I22" s="289">
        <f t="shared" si="8"/>
        <v>0</v>
      </c>
      <c r="J22" s="342">
        <f t="shared" si="9"/>
        <v>37</v>
      </c>
      <c r="K22" s="291">
        <f t="shared" si="10"/>
        <v>0.67077592458303115</v>
      </c>
    </row>
    <row r="23" spans="1:11" x14ac:dyDescent="0.25">
      <c r="A23" s="121" t="s">
        <v>124</v>
      </c>
      <c r="B23" s="173"/>
    </row>
    <row r="26" spans="1:11" ht="15" customHeight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</sheetData>
  <pageMargins left="0.7" right="0.7" top="0.75" bottom="0.75" header="0.3" footer="0.3"/>
  <pageSetup paperSize="9" fitToHeight="0" orientation="landscape" r:id="rId1"/>
  <ignoredErrors>
    <ignoredError sqref="J6:J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7</vt:i4>
      </vt:variant>
    </vt:vector>
  </HeadingPairs>
  <TitlesOfParts>
    <vt:vector size="19" baseType="lpstr">
      <vt:lpstr>Riepilogo tabelle e figure</vt:lpstr>
      <vt:lpstr>Tabella 2.1c</vt:lpstr>
      <vt:lpstr>Tabella 2.2c</vt:lpstr>
      <vt:lpstr>Tabella 2.23</vt:lpstr>
      <vt:lpstr>Tabella 2.24</vt:lpstr>
      <vt:lpstr>Tabella 2.25</vt:lpstr>
      <vt:lpstr>Tabella 2.26</vt:lpstr>
      <vt:lpstr>Tabella 2.27</vt:lpstr>
      <vt:lpstr>Tabella 2.28</vt:lpstr>
      <vt:lpstr>Tabella 2.29</vt:lpstr>
      <vt:lpstr>Tabella 2.30</vt:lpstr>
      <vt:lpstr>Tabella 2.31</vt:lpstr>
      <vt:lpstr>'Tabella 2.23'!Area_stampa</vt:lpstr>
      <vt:lpstr>'Tabella 2.25'!Area_stampa</vt:lpstr>
      <vt:lpstr>'Tabella 2.26'!Area_stampa</vt:lpstr>
      <vt:lpstr>'Tabella 2.27'!Area_stampa</vt:lpstr>
      <vt:lpstr>'Tabella 2.28'!Area_stampa</vt:lpstr>
      <vt:lpstr>'Tabella 2.29'!Area_stampa</vt:lpstr>
      <vt:lpstr>'Tabella 2.31'!Area_stampa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Falcone Tiziana</dc:creator>
  <cp:lastModifiedBy>Falcone Tiziana</cp:lastModifiedBy>
  <dcterms:created xsi:type="dcterms:W3CDTF">2024-06-25T06:54:48Z</dcterms:created>
  <dcterms:modified xsi:type="dcterms:W3CDTF">2024-06-25T09:31:44Z</dcterms:modified>
</cp:coreProperties>
</file>