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cornacchia_attanasio\Desktop\Lacoroto Tiziana Report\A_G_S_C\"/>
    </mc:Choice>
  </mc:AlternateContent>
  <xr:revisionPtr revIDLastSave="0" documentId="13_ncr:1_{3A5584F7-A859-4684-BDE2-63ED3BB7F98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iepilogo tabelle e figure" sheetId="4" r:id="rId1"/>
    <sheet name="Tabella 2.1a" sheetId="2" r:id="rId2"/>
    <sheet name="Tabella 2.2a" sheetId="3" r:id="rId3"/>
    <sheet name="Tabella 2.3" sheetId="5" r:id="rId4"/>
    <sheet name="Tabella 2.4" sheetId="6" r:id="rId5"/>
    <sheet name="Tabella 2.5" sheetId="7" r:id="rId6"/>
    <sheet name="Tabella 2.6" sheetId="8" r:id="rId7"/>
    <sheet name="Tabella 2.7" sheetId="9" r:id="rId8"/>
    <sheet name="Tabella 2.8" sheetId="10" r:id="rId9"/>
    <sheet name="Tabella 2.9" sheetId="11" r:id="rId10"/>
    <sheet name="Tabella 2.10" sheetId="12" r:id="rId11"/>
    <sheet name="Tabella 2.11 e Figure 2.3 2.4" sheetId="13" r:id="rId12"/>
    <sheet name="Tabella 2.12" sheetId="14" r:id="rId13"/>
    <sheet name="Tabella 2.13" sheetId="15" r:id="rId14"/>
  </sheets>
  <definedNames>
    <definedName name="_xlnm._FilterDatabase" localSheetId="4" hidden="1">'Tabella 2.4'!$A$1:$K$16</definedName>
    <definedName name="_xlnm.Print_Area" localSheetId="11">'Tabella 2.11 e Figure 2.3 2.4'!$A$1:$G$12</definedName>
    <definedName name="_xlnm.Print_Area" localSheetId="12">'Tabella 2.12'!#REF!</definedName>
    <definedName name="_xlnm.Print_Area" localSheetId="4">'Tabella 2.4'!$A$1:$K$16</definedName>
    <definedName name="_xlnm.Print_Area" localSheetId="5">'Tabella 2.5'!$A$1:$K$27</definedName>
    <definedName name="_xlnm.Print_Area" localSheetId="6">'Tabella 2.6'!$A$1:$K$15</definedName>
    <definedName name="_xlnm.Print_Area" localSheetId="7">'Tabella 2.7'!$A$1:$I$22</definedName>
    <definedName name="_xlnm.Print_Area" localSheetId="8">'Tabella 2.8'!$A$1:$C$25</definedName>
    <definedName name="_xlnm.Print_Area" localSheetId="9">'Tabella 2.9'!$A$1:$C$12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4" l="1"/>
  <c r="A4" i="4"/>
  <c r="F20" i="15"/>
  <c r="F19" i="15"/>
  <c r="F18" i="15"/>
  <c r="F17" i="15"/>
  <c r="C17" i="15"/>
  <c r="F16" i="15"/>
  <c r="D15" i="15"/>
  <c r="D13" i="15" s="1"/>
  <c r="B15" i="15"/>
  <c r="F14" i="15"/>
  <c r="F12" i="15"/>
  <c r="F11" i="15"/>
  <c r="F10" i="15"/>
  <c r="C10" i="15"/>
  <c r="F9" i="15"/>
  <c r="D8" i="15"/>
  <c r="E10" i="15" s="1"/>
  <c r="B8" i="15"/>
  <c r="F7" i="15"/>
  <c r="C11" i="14"/>
  <c r="B4" i="14"/>
  <c r="C10" i="14" s="1"/>
  <c r="J44" i="13"/>
  <c r="J41" i="13"/>
  <c r="I40" i="13"/>
  <c r="J43" i="13" s="1"/>
  <c r="J21" i="13"/>
  <c r="J20" i="13"/>
  <c r="I19" i="13"/>
  <c r="J23" i="13" s="1"/>
  <c r="F12" i="13"/>
  <c r="F11" i="13"/>
  <c r="E11" i="13"/>
  <c r="F10" i="13"/>
  <c r="F9" i="13"/>
  <c r="E9" i="13"/>
  <c r="F8" i="13"/>
  <c r="F7" i="13"/>
  <c r="E7" i="13"/>
  <c r="F6" i="13"/>
  <c r="D5" i="13"/>
  <c r="E12" i="13" s="1"/>
  <c r="B5" i="13"/>
  <c r="C11" i="13" s="1"/>
  <c r="J14" i="12"/>
  <c r="J13" i="12"/>
  <c r="G13" i="12"/>
  <c r="J12" i="12"/>
  <c r="G12" i="12"/>
  <c r="J11" i="12"/>
  <c r="E11" i="12"/>
  <c r="C11" i="12"/>
  <c r="J10" i="12"/>
  <c r="J9" i="12"/>
  <c r="G9" i="12"/>
  <c r="J8" i="12"/>
  <c r="G8" i="12"/>
  <c r="C8" i="12"/>
  <c r="J7" i="12"/>
  <c r="E7" i="12"/>
  <c r="C7" i="12"/>
  <c r="J6" i="12"/>
  <c r="G6" i="12"/>
  <c r="H5" i="12"/>
  <c r="I13" i="12" s="1"/>
  <c r="F5" i="12"/>
  <c r="G14" i="12" s="1"/>
  <c r="D5" i="12"/>
  <c r="E12" i="12" s="1"/>
  <c r="B5" i="12"/>
  <c r="C12" i="12" s="1"/>
  <c r="B9" i="11"/>
  <c r="C9" i="11" s="1"/>
  <c r="C7" i="11"/>
  <c r="B5" i="11"/>
  <c r="C6" i="11" s="1"/>
  <c r="B4" i="11"/>
  <c r="C8" i="11" s="1"/>
  <c r="B3" i="11"/>
  <c r="C25" i="10"/>
  <c r="C24" i="10"/>
  <c r="C23" i="10"/>
  <c r="C22" i="10"/>
  <c r="C21" i="10"/>
  <c r="B20" i="10"/>
  <c r="C19" i="10"/>
  <c r="C18" i="10"/>
  <c r="C17" i="10"/>
  <c r="C16" i="10"/>
  <c r="C15" i="10"/>
  <c r="C14" i="10"/>
  <c r="C13" i="10"/>
  <c r="C11" i="10"/>
  <c r="C10" i="10"/>
  <c r="C9" i="10"/>
  <c r="C8" i="10"/>
  <c r="C7" i="10"/>
  <c r="C6" i="10"/>
  <c r="C5" i="10"/>
  <c r="B4" i="10"/>
  <c r="C12" i="10" s="1"/>
  <c r="H22" i="9"/>
  <c r="I22" i="9" s="1"/>
  <c r="H21" i="9"/>
  <c r="I21" i="9" s="1"/>
  <c r="E21" i="9"/>
  <c r="C21" i="9"/>
  <c r="H20" i="9"/>
  <c r="I20" i="9" s="1"/>
  <c r="G20" i="9"/>
  <c r="H19" i="9"/>
  <c r="I19" i="9" s="1"/>
  <c r="G19" i="9"/>
  <c r="H18" i="9"/>
  <c r="C18" i="9"/>
  <c r="H17" i="9"/>
  <c r="I18" i="9" s="1"/>
  <c r="F17" i="9"/>
  <c r="G22" i="9" s="1"/>
  <c r="D17" i="9"/>
  <c r="E19" i="9" s="1"/>
  <c r="B17" i="9"/>
  <c r="C19" i="9" s="1"/>
  <c r="H16" i="9"/>
  <c r="E16" i="9"/>
  <c r="C16" i="9"/>
  <c r="H15" i="9"/>
  <c r="H14" i="9"/>
  <c r="I14" i="9" s="1"/>
  <c r="G14" i="9"/>
  <c r="H13" i="9"/>
  <c r="C13" i="9"/>
  <c r="I12" i="9"/>
  <c r="H12" i="9"/>
  <c r="H11" i="9"/>
  <c r="I11" i="9" s="1"/>
  <c r="G11" i="9"/>
  <c r="E11" i="9"/>
  <c r="H10" i="9"/>
  <c r="I10" i="9" s="1"/>
  <c r="H9" i="9"/>
  <c r="I9" i="9" s="1"/>
  <c r="H8" i="9"/>
  <c r="I8" i="9" s="1"/>
  <c r="E8" i="9"/>
  <c r="C8" i="9"/>
  <c r="H7" i="9"/>
  <c r="H6" i="9"/>
  <c r="I6" i="9" s="1"/>
  <c r="G6" i="9"/>
  <c r="H5" i="9"/>
  <c r="I15" i="9" s="1"/>
  <c r="F5" i="9"/>
  <c r="G9" i="9" s="1"/>
  <c r="D5" i="9"/>
  <c r="E14" i="9" s="1"/>
  <c r="B5" i="9"/>
  <c r="C11" i="9" s="1"/>
  <c r="J14" i="8"/>
  <c r="J13" i="8"/>
  <c r="I13" i="8"/>
  <c r="G13" i="8"/>
  <c r="J12" i="8"/>
  <c r="C12" i="8"/>
  <c r="J11" i="8"/>
  <c r="C11" i="8"/>
  <c r="J10" i="8"/>
  <c r="C10" i="8"/>
  <c r="H9" i="8"/>
  <c r="I14" i="8" s="1"/>
  <c r="F9" i="8"/>
  <c r="G14" i="8" s="1"/>
  <c r="D9" i="8"/>
  <c r="E13" i="8" s="1"/>
  <c r="B9" i="8"/>
  <c r="C13" i="8" s="1"/>
  <c r="J8" i="8"/>
  <c r="I8" i="8"/>
  <c r="J7" i="8"/>
  <c r="J6" i="8"/>
  <c r="I6" i="8"/>
  <c r="H5" i="8"/>
  <c r="I7" i="8" s="1"/>
  <c r="F5" i="8"/>
  <c r="G6" i="8" s="1"/>
  <c r="D5" i="8"/>
  <c r="E6" i="8" s="1"/>
  <c r="B5" i="8"/>
  <c r="C6" i="8" s="1"/>
  <c r="J26" i="7"/>
  <c r="J25" i="7"/>
  <c r="J24" i="7"/>
  <c r="I24" i="7"/>
  <c r="G24" i="7"/>
  <c r="J23" i="7"/>
  <c r="C23" i="7"/>
  <c r="J22" i="7"/>
  <c r="J21" i="7"/>
  <c r="I21" i="7"/>
  <c r="H18" i="7"/>
  <c r="I25" i="7" s="1"/>
  <c r="F18" i="7"/>
  <c r="G25" i="7" s="1"/>
  <c r="D18" i="7"/>
  <c r="E24" i="7" s="1"/>
  <c r="B18" i="7"/>
  <c r="C24" i="7" s="1"/>
  <c r="J17" i="7"/>
  <c r="C17" i="7"/>
  <c r="J16" i="7"/>
  <c r="J15" i="7"/>
  <c r="I15" i="7"/>
  <c r="J14" i="7"/>
  <c r="E14" i="7"/>
  <c r="J13" i="7"/>
  <c r="C13" i="7"/>
  <c r="J12" i="7"/>
  <c r="H9" i="7"/>
  <c r="I16" i="7" s="1"/>
  <c r="F9" i="7"/>
  <c r="G15" i="7" s="1"/>
  <c r="D9" i="7"/>
  <c r="E15" i="7" s="1"/>
  <c r="B9" i="7"/>
  <c r="C14" i="7" s="1"/>
  <c r="J7" i="7"/>
  <c r="E7" i="7"/>
  <c r="C7" i="7"/>
  <c r="J6" i="7"/>
  <c r="H5" i="7"/>
  <c r="J5" i="7" s="1"/>
  <c r="K6" i="7" s="1"/>
  <c r="F5" i="7"/>
  <c r="G6" i="7" s="1"/>
  <c r="D5" i="7"/>
  <c r="E6" i="7" s="1"/>
  <c r="B5" i="7"/>
  <c r="C6" i="7" s="1"/>
  <c r="J10" i="6"/>
  <c r="G10" i="6"/>
  <c r="E10" i="6"/>
  <c r="J9" i="6"/>
  <c r="C9" i="6"/>
  <c r="J8" i="6"/>
  <c r="G8" i="6"/>
  <c r="J7" i="6"/>
  <c r="I7" i="6"/>
  <c r="C7" i="6"/>
  <c r="J6" i="6"/>
  <c r="G6" i="6"/>
  <c r="E6" i="6"/>
  <c r="H5" i="6"/>
  <c r="I8" i="6" s="1"/>
  <c r="F5" i="6"/>
  <c r="G7" i="6" s="1"/>
  <c r="D5" i="6"/>
  <c r="E7" i="6" s="1"/>
  <c r="B5" i="6"/>
  <c r="C10" i="6" s="1"/>
  <c r="C14" i="5"/>
  <c r="C13" i="5"/>
  <c r="B11" i="5"/>
  <c r="C12" i="5" s="1"/>
  <c r="B7" i="5"/>
  <c r="B6" i="5" s="1"/>
  <c r="A25" i="4"/>
  <c r="A24" i="4"/>
  <c r="A22" i="4"/>
  <c r="A21" i="4"/>
  <c r="A20" i="4"/>
  <c r="A19" i="4"/>
  <c r="A18" i="4"/>
  <c r="A15" i="4"/>
  <c r="A14" i="4"/>
  <c r="A13" i="4"/>
  <c r="A12" i="4"/>
  <c r="A11" i="4"/>
  <c r="A10" i="4"/>
  <c r="B5" i="5" l="1"/>
  <c r="C6" i="5" s="1"/>
  <c r="C10" i="5"/>
  <c r="K9" i="6"/>
  <c r="K24" i="7"/>
  <c r="K13" i="12"/>
  <c r="E18" i="15"/>
  <c r="E19" i="15"/>
  <c r="E14" i="15"/>
  <c r="K15" i="7"/>
  <c r="K10" i="12"/>
  <c r="K13" i="7"/>
  <c r="K7" i="7"/>
  <c r="E15" i="15"/>
  <c r="C8" i="5"/>
  <c r="I6" i="6"/>
  <c r="E9" i="6"/>
  <c r="I10" i="6"/>
  <c r="G7" i="7"/>
  <c r="J9" i="7"/>
  <c r="E13" i="7"/>
  <c r="I14" i="7"/>
  <c r="E17" i="7"/>
  <c r="C22" i="7"/>
  <c r="G23" i="7"/>
  <c r="C26" i="7"/>
  <c r="E8" i="8"/>
  <c r="G12" i="8"/>
  <c r="G8" i="9"/>
  <c r="C10" i="9"/>
  <c r="E13" i="9"/>
  <c r="G16" i="9"/>
  <c r="E18" i="9"/>
  <c r="G21" i="9"/>
  <c r="C4" i="11"/>
  <c r="C10" i="11"/>
  <c r="C6" i="12"/>
  <c r="G7" i="12"/>
  <c r="C10" i="12"/>
  <c r="G11" i="12"/>
  <c r="C14" i="12"/>
  <c r="F5" i="13"/>
  <c r="G11" i="13" s="1"/>
  <c r="J22" i="13"/>
  <c r="C5" i="14"/>
  <c r="F8" i="15"/>
  <c r="F15" i="15"/>
  <c r="C8" i="8"/>
  <c r="I12" i="12"/>
  <c r="E17" i="15"/>
  <c r="C9" i="5"/>
  <c r="C8" i="6"/>
  <c r="G9" i="6"/>
  <c r="I7" i="7"/>
  <c r="C12" i="7"/>
  <c r="G13" i="7"/>
  <c r="C16" i="7"/>
  <c r="G17" i="7"/>
  <c r="J18" i="7"/>
  <c r="K21" i="7" s="1"/>
  <c r="E22" i="7"/>
  <c r="I23" i="7"/>
  <c r="E26" i="7"/>
  <c r="C7" i="8"/>
  <c r="G8" i="8"/>
  <c r="J9" i="8"/>
  <c r="K13" i="8" s="1"/>
  <c r="E11" i="8"/>
  <c r="I12" i="8"/>
  <c r="C7" i="9"/>
  <c r="E10" i="9"/>
  <c r="G13" i="9"/>
  <c r="C15" i="9"/>
  <c r="G18" i="9"/>
  <c r="C20" i="9"/>
  <c r="C11" i="11"/>
  <c r="E6" i="12"/>
  <c r="I7" i="12"/>
  <c r="E10" i="12"/>
  <c r="I11" i="12"/>
  <c r="E14" i="12"/>
  <c r="C6" i="13"/>
  <c r="C8" i="13"/>
  <c r="C10" i="13"/>
  <c r="C12" i="13"/>
  <c r="C6" i="14"/>
  <c r="C7" i="5"/>
  <c r="E8" i="6"/>
  <c r="I9" i="6"/>
  <c r="E12" i="7"/>
  <c r="I13" i="7"/>
  <c r="E16" i="7"/>
  <c r="I17" i="7"/>
  <c r="C21" i="7"/>
  <c r="G22" i="7"/>
  <c r="C25" i="7"/>
  <c r="G26" i="7"/>
  <c r="J5" i="8"/>
  <c r="K7" i="8" s="1"/>
  <c r="E7" i="8"/>
  <c r="G11" i="8"/>
  <c r="C14" i="8"/>
  <c r="E7" i="9"/>
  <c r="G10" i="9"/>
  <c r="C12" i="9"/>
  <c r="E15" i="9"/>
  <c r="I16" i="9"/>
  <c r="E20" i="9"/>
  <c r="C5" i="11"/>
  <c r="C12" i="11"/>
  <c r="C9" i="12"/>
  <c r="G10" i="12"/>
  <c r="C13" i="12"/>
  <c r="E6" i="13"/>
  <c r="E8" i="13"/>
  <c r="E10" i="13"/>
  <c r="C7" i="14"/>
  <c r="B6" i="15"/>
  <c r="C8" i="15" s="1"/>
  <c r="C9" i="15"/>
  <c r="B13" i="15"/>
  <c r="C15" i="15" s="1"/>
  <c r="C16" i="15"/>
  <c r="G14" i="7"/>
  <c r="E12" i="8"/>
  <c r="J5" i="12"/>
  <c r="K6" i="12" s="1"/>
  <c r="I8" i="12"/>
  <c r="E8" i="15"/>
  <c r="I6" i="7"/>
  <c r="G12" i="7"/>
  <c r="C15" i="7"/>
  <c r="G16" i="7"/>
  <c r="E21" i="7"/>
  <c r="I22" i="7"/>
  <c r="E25" i="7"/>
  <c r="I26" i="7"/>
  <c r="G7" i="8"/>
  <c r="E10" i="8"/>
  <c r="I11" i="8"/>
  <c r="E14" i="8"/>
  <c r="G7" i="9"/>
  <c r="C9" i="9"/>
  <c r="E12" i="9"/>
  <c r="I13" i="9"/>
  <c r="G15" i="9"/>
  <c r="C22" i="9"/>
  <c r="I6" i="12"/>
  <c r="E9" i="12"/>
  <c r="I10" i="12"/>
  <c r="E13" i="12"/>
  <c r="I14" i="12"/>
  <c r="C8" i="14"/>
  <c r="E9" i="15"/>
  <c r="E16" i="15"/>
  <c r="C11" i="5"/>
  <c r="J5" i="6"/>
  <c r="K8" i="6" s="1"/>
  <c r="I12" i="7"/>
  <c r="G21" i="7"/>
  <c r="G10" i="8"/>
  <c r="C6" i="9"/>
  <c r="E9" i="9"/>
  <c r="G12" i="9"/>
  <c r="C14" i="9"/>
  <c r="E22" i="9"/>
  <c r="J42" i="13"/>
  <c r="C9" i="14"/>
  <c r="D6" i="15"/>
  <c r="E23" i="7"/>
  <c r="C6" i="6"/>
  <c r="I10" i="8"/>
  <c r="E6" i="9"/>
  <c r="I7" i="9"/>
  <c r="E8" i="12"/>
  <c r="I9" i="12"/>
  <c r="C7" i="13"/>
  <c r="C9" i="13"/>
  <c r="K16" i="7" l="1"/>
  <c r="K12" i="7"/>
  <c r="K14" i="7"/>
  <c r="K8" i="8"/>
  <c r="K17" i="7"/>
  <c r="K14" i="8"/>
  <c r="G6" i="13"/>
  <c r="F13" i="15"/>
  <c r="C18" i="15"/>
  <c r="C19" i="15"/>
  <c r="C14" i="15"/>
  <c r="K6" i="6"/>
  <c r="K10" i="8"/>
  <c r="G8" i="13"/>
  <c r="K25" i="7"/>
  <c r="G12" i="13"/>
  <c r="K11" i="8"/>
  <c r="K9" i="12"/>
  <c r="K26" i="7"/>
  <c r="K22" i="7"/>
  <c r="G7" i="13"/>
  <c r="E6" i="15"/>
  <c r="E11" i="15"/>
  <c r="E12" i="15"/>
  <c r="E7" i="15"/>
  <c r="D5" i="15"/>
  <c r="K10" i="6"/>
  <c r="G10" i="13"/>
  <c r="G9" i="15"/>
  <c r="C12" i="15"/>
  <c r="C11" i="15"/>
  <c r="B5" i="15"/>
  <c r="C7" i="15"/>
  <c r="F6" i="15"/>
  <c r="G8" i="15" s="1"/>
  <c r="G10" i="15"/>
  <c r="K12" i="8"/>
  <c r="G9" i="13"/>
  <c r="K7" i="6"/>
  <c r="K11" i="12"/>
  <c r="K7" i="12"/>
  <c r="K12" i="12"/>
  <c r="K8" i="12"/>
  <c r="G16" i="15"/>
  <c r="G17" i="15"/>
  <c r="G15" i="15"/>
  <c r="K23" i="7"/>
  <c r="K14" i="12"/>
  <c r="K6" i="8"/>
  <c r="E20" i="15" l="1"/>
  <c r="E13" i="15"/>
  <c r="C20" i="15"/>
  <c r="F5" i="15"/>
  <c r="G20" i="15" s="1"/>
  <c r="G6" i="15"/>
  <c r="G11" i="15"/>
  <c r="G12" i="15"/>
  <c r="G7" i="15"/>
  <c r="C13" i="15"/>
  <c r="C6" i="15"/>
  <c r="G18" i="15"/>
  <c r="G13" i="15"/>
  <c r="G19" i="15"/>
  <c r="G14" i="15"/>
  <c r="Q28" i="3" l="1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R26" i="3"/>
  <c r="R25" i="3"/>
  <c r="R24" i="3"/>
  <c r="R23" i="3"/>
  <c r="R22" i="3"/>
  <c r="R21" i="3"/>
  <c r="R20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R28" i="3" s="1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</calcChain>
</file>

<file path=xl/sharedStrings.xml><?xml version="1.0" encoding="utf-8"?>
<sst xmlns="http://schemas.openxmlformats.org/spreadsheetml/2006/main" count="415" uniqueCount="195">
  <si>
    <t>Tabella 2.1a. Anca. Numero di strutture che hanno raccolto dati per il RIAP, per istituzione partecipante (anni 2007-2022)</t>
  </si>
  <si>
    <t>Istituzione partecipante</t>
  </si>
  <si>
    <t>Regione</t>
  </si>
  <si>
    <t>N</t>
  </si>
  <si>
    <t>Valle d'Aosta</t>
  </si>
  <si>
    <t>Lombardia</t>
  </si>
  <si>
    <t>PA Bolzano</t>
  </si>
  <si>
    <t>PA Trento</t>
  </si>
  <si>
    <t>Veneto</t>
  </si>
  <si>
    <t>Emilia-Romagna</t>
  </si>
  <si>
    <t>Toscana</t>
  </si>
  <si>
    <t>Marche</t>
  </si>
  <si>
    <t>Lazio</t>
  </si>
  <si>
    <t>Abruzzo</t>
  </si>
  <si>
    <t>Campania</t>
  </si>
  <si>
    <t>Puglia</t>
  </si>
  <si>
    <t>Basilicata</t>
  </si>
  <si>
    <t>Calabria</t>
  </si>
  <si>
    <t>Sicilia</t>
  </si>
  <si>
    <t>Singolo ospedale/fondazione</t>
  </si>
  <si>
    <t>Clinica Città  di Alessandria</t>
  </si>
  <si>
    <t>Casa di cura Santa Maria Maddalena, Occhiobello (RO)</t>
  </si>
  <si>
    <t>PO Universitario Santa Maria della Misericordia, Udine</t>
  </si>
  <si>
    <t>Fondazione Livio Sciutto/Fondazione Spotorno (SV)</t>
  </si>
  <si>
    <t>Casa di cura San Feliciano, Roma</t>
  </si>
  <si>
    <t>Casa di cura Villa Aurora, Roma</t>
  </si>
  <si>
    <t xml:space="preserve">Ospedale San Pietro Fatebenefratelli, Roma </t>
  </si>
  <si>
    <t>Totale strutture che hanno raccolto dati per il RIAP</t>
  </si>
  <si>
    <t xml:space="preserve">   Per gli interventi di anca</t>
  </si>
  <si>
    <t xml:space="preserve">   Per tutti gli interventi</t>
  </si>
  <si>
    <t xml:space="preserve">(^) Dati non considerati nelle analisi in quanto pervenuti oltre il termine utile per la loro elaborazione
 </t>
  </si>
  <si>
    <t>(*) La PA Bolzano partecipa attivamente al RIAP. I dati successivi al 2020 potranno essere conferiti al RIAP dopo la pubblicazione del Decreto che disciplinerà il RIPI in attuazione del DPCM 3/3/2017</t>
  </si>
  <si>
    <t>Tabella 2.2a. Anca. Numero di interventi RIAP ammessi al controllo di qualità, per istituzione partecipante (anni 2007-2022)</t>
  </si>
  <si>
    <t>Totale ammessi al CQ</t>
  </si>
  <si>
    <t>Totale interventi</t>
  </si>
  <si>
    <t xml:space="preserve">   Interventi di anca</t>
  </si>
  <si>
    <t>Anca</t>
  </si>
  <si>
    <t>Analisi sugli interventi</t>
  </si>
  <si>
    <t>Analisi sui dispositivi</t>
  </si>
  <si>
    <r>
      <t xml:space="preserve">Tabella 2.3. Anca. Numero di interventi utili per le analisi sugli interventi e </t>
    </r>
    <r>
      <rPr>
        <i/>
        <sz val="10"/>
        <color rgb="FFC02B24"/>
        <rFont val="Calibri"/>
        <family val="2"/>
        <scheme val="minor"/>
      </rPr>
      <t>completeness,</t>
    </r>
    <r>
      <rPr>
        <sz val="10"/>
        <color rgb="FFC02B24"/>
        <rFont val="Calibri"/>
        <family val="2"/>
        <scheme val="minor"/>
      </rPr>
      <t xml:space="preserve"> per tipo di intervento (anni 2007-2022)</t>
    </r>
  </si>
  <si>
    <t>%</t>
  </si>
  <si>
    <t>Completeness (*)</t>
  </si>
  <si>
    <t>2007-2022</t>
  </si>
  <si>
    <t>(1)</t>
  </si>
  <si>
    <t>(2)</t>
  </si>
  <si>
    <t>Tipo di intervento</t>
  </si>
  <si>
    <t>Primario</t>
  </si>
  <si>
    <t>Sostituzione totale</t>
  </si>
  <si>
    <t>- in elezione</t>
  </si>
  <si>
    <t>- in urgenza</t>
  </si>
  <si>
    <t>Sostituzione parziale</t>
  </si>
  <si>
    <t>Revisione</t>
  </si>
  <si>
    <t>Revisione parziale (**)</t>
  </si>
  <si>
    <t>Revisione totale</t>
  </si>
  <si>
    <t>Rimozione (***)</t>
  </si>
  <si>
    <r>
      <t xml:space="preserve">(*) </t>
    </r>
    <r>
      <rPr>
        <i/>
        <sz val="10"/>
        <rFont val="Calibri"/>
        <family val="2"/>
        <scheme val="minor"/>
      </rPr>
      <t xml:space="preserve">Completeness </t>
    </r>
    <r>
      <rPr>
        <sz val="10"/>
        <rFont val="Calibri"/>
        <family val="2"/>
        <scheme val="minor"/>
      </rPr>
      <t>(espressa in %): numero di interventi registrati nel RIAP e linkati alle SDO che passano il CQ sugli interventi diviso per il numero di interventi registrati nelle SDO a livello nazionale (1), (2)</t>
    </r>
  </si>
  <si>
    <t>(**) Include conversione da endoprotesi ad artroprotesi</t>
  </si>
  <si>
    <t>(***) Rimozione, rimozione con impianto di spaziatore, sostituzione spaziatore</t>
  </si>
  <si>
    <t>Tabella 2.4. Anca. Numero di interventi per tipologia di istituto di ricovero e per tipo di intervento (anni 2007-2022)</t>
  </si>
  <si>
    <t>Revisione (*)</t>
  </si>
  <si>
    <t>TOTALE</t>
  </si>
  <si>
    <t>in elezione</t>
  </si>
  <si>
    <t>in urgenza</t>
  </si>
  <si>
    <t>Tipologia di istituto</t>
  </si>
  <si>
    <r>
      <t>Istituti pubblici gruppo 1</t>
    </r>
    <r>
      <rPr>
        <vertAlign val="superscript"/>
        <sz val="10"/>
        <rFont val="Calibri"/>
        <family val="2"/>
        <scheme val="minor"/>
      </rPr>
      <t>(a)</t>
    </r>
  </si>
  <si>
    <r>
      <t>Istituti pubblici gruppo 2</t>
    </r>
    <r>
      <rPr>
        <vertAlign val="superscript"/>
        <sz val="10"/>
        <rFont val="Calibri"/>
        <family val="2"/>
        <scheme val="minor"/>
      </rPr>
      <t>(b)</t>
    </r>
  </si>
  <si>
    <r>
      <t>Istituti privati accreditati gruppo 1</t>
    </r>
    <r>
      <rPr>
        <vertAlign val="superscript"/>
        <sz val="10"/>
        <rFont val="Calibri"/>
        <family val="2"/>
        <scheme val="minor"/>
      </rPr>
      <t>(c)</t>
    </r>
  </si>
  <si>
    <r>
      <t>Istituti privati accreditati gruppo 2</t>
    </r>
    <r>
      <rPr>
        <vertAlign val="superscript"/>
        <sz val="10"/>
        <rFont val="Calibri"/>
        <family val="2"/>
        <scheme val="minor"/>
      </rPr>
      <t>(d)</t>
    </r>
  </si>
  <si>
    <r>
      <t>Istituti privati non accreditati</t>
    </r>
    <r>
      <rPr>
        <vertAlign val="superscript"/>
        <sz val="10"/>
        <rFont val="Calibri"/>
        <family val="2"/>
        <scheme val="minor"/>
      </rPr>
      <t>(e)</t>
    </r>
  </si>
  <si>
    <t>(*) Interventi di revisione parziale o totale, conversione da endoprotesi ad artroprotesi, rimozione, rimozione con impianto di spaziatore, sostituzione spaziatore</t>
  </si>
  <si>
    <r>
      <rPr>
        <vertAlign val="superscript"/>
        <sz val="10"/>
        <color theme="1"/>
        <rFont val="Calibri"/>
        <family val="2"/>
        <scheme val="minor"/>
      </rPr>
      <t xml:space="preserve">(a) </t>
    </r>
    <r>
      <rPr>
        <sz val="10"/>
        <color theme="1"/>
        <rFont val="Calibri"/>
        <family val="2"/>
        <scheme val="minor"/>
      </rPr>
      <t>Aziende Ospedaliere, Aziende Ospedaliere Universitarie e Policlinici pubblici, IRCCS pubblici e fondazioni pubbliche</t>
    </r>
  </si>
  <si>
    <r>
      <rPr>
        <vertAlign val="superscript"/>
        <sz val="10"/>
        <color theme="1"/>
        <rFont val="Calibri"/>
        <family val="2"/>
        <scheme val="minor"/>
      </rPr>
      <t xml:space="preserve">(b) </t>
    </r>
    <r>
      <rPr>
        <sz val="10"/>
        <color theme="1"/>
        <rFont val="Calibri"/>
        <family val="2"/>
        <scheme val="minor"/>
      </rPr>
      <t>Ospedali a gestione diretta</t>
    </r>
  </si>
  <si>
    <r>
      <rPr>
        <vertAlign val="superscript"/>
        <sz val="10"/>
        <color theme="1"/>
        <rFont val="Calibri"/>
        <family val="2"/>
        <scheme val="minor"/>
      </rPr>
      <t xml:space="preserve">(c) </t>
    </r>
    <r>
      <rPr>
        <sz val="10"/>
        <color theme="1"/>
        <rFont val="Calibri"/>
        <family val="2"/>
        <scheme val="minor"/>
      </rPr>
      <t>Policlinici privati, IRCCS privati e fondazioni private, Ospedali classificati, Presidi USL, Enti di ricerca</t>
    </r>
  </si>
  <si>
    <r>
      <rPr>
        <vertAlign val="superscript"/>
        <sz val="10"/>
        <color theme="1"/>
        <rFont val="Calibri"/>
        <family val="2"/>
        <scheme val="minor"/>
      </rPr>
      <t xml:space="preserve">(d) </t>
    </r>
    <r>
      <rPr>
        <sz val="10"/>
        <color theme="1"/>
        <rFont val="Calibri"/>
        <family val="2"/>
        <scheme val="minor"/>
      </rPr>
      <t>Case di cura private accreditate</t>
    </r>
  </si>
  <si>
    <r>
      <rPr>
        <vertAlign val="superscript"/>
        <sz val="10"/>
        <color theme="1"/>
        <rFont val="Calibri"/>
        <family val="2"/>
        <scheme val="minor"/>
      </rPr>
      <t xml:space="preserve">(e) </t>
    </r>
    <r>
      <rPr>
        <sz val="10"/>
        <color theme="1"/>
        <rFont val="Calibri"/>
        <family val="2"/>
        <scheme val="minor"/>
      </rPr>
      <t>Case di cura private non accreditate</t>
    </r>
  </si>
  <si>
    <t>Tabella 2.5. Anca. Numero di interventi per genere e classe di età dei pazienti e per tipo di intervento (anni 2007-2022)</t>
  </si>
  <si>
    <t>Genere</t>
  </si>
  <si>
    <t>Maschi</t>
  </si>
  <si>
    <t>Femmine</t>
  </si>
  <si>
    <t xml:space="preserve">Classe di età per genere </t>
  </si>
  <si>
    <t>Età media</t>
  </si>
  <si>
    <t>Deviazione standard</t>
  </si>
  <si>
    <t>&lt;45</t>
  </si>
  <si>
    <t>45 - 54</t>
  </si>
  <si>
    <t>55 - 64</t>
  </si>
  <si>
    <t>65 - 74</t>
  </si>
  <si>
    <t>75 - 84</t>
  </si>
  <si>
    <t>≥ 85</t>
  </si>
  <si>
    <t>Tabella 2.6. Anca. Numero di interventi per caratteristiche dell'intervento chirurgico (lato operato e via di accesso) e per tipo di intervento (anni 2007-2022)</t>
  </si>
  <si>
    <t>Lato operato</t>
  </si>
  <si>
    <t>Destro</t>
  </si>
  <si>
    <t>Sinistro</t>
  </si>
  <si>
    <t xml:space="preserve">Bilaterale </t>
  </si>
  <si>
    <t>Via di accesso</t>
  </si>
  <si>
    <t>Anteriore</t>
  </si>
  <si>
    <t>Antero-Laterale</t>
  </si>
  <si>
    <t>Laterale</t>
  </si>
  <si>
    <t>Postero-Laterale</t>
  </si>
  <si>
    <r>
      <t>Altro</t>
    </r>
    <r>
      <rPr>
        <sz val="9"/>
        <color theme="1"/>
        <rFont val="Wingdings"/>
        <charset val="2"/>
      </rPr>
      <t/>
    </r>
  </si>
  <si>
    <t>Tabella 2.7. Anca. Numero di interventi primari per causa e tipologia di intervento precedente e per tipo di intervento (anni 2007-2022)</t>
  </si>
  <si>
    <t>Causa di intervento</t>
  </si>
  <si>
    <t xml:space="preserve">Artrosi primaria </t>
  </si>
  <si>
    <t xml:space="preserve">Artrosi post-traumatica </t>
  </si>
  <si>
    <t xml:space="preserve">Artriti reumatiche </t>
  </si>
  <si>
    <t xml:space="preserve">Neoplasia </t>
  </si>
  <si>
    <t xml:space="preserve">Necrosi asettica testa femore </t>
  </si>
  <si>
    <t xml:space="preserve">Esiti di displasia o lussazione congenita </t>
  </si>
  <si>
    <t xml:space="preserve">Esiti di malattia di Perthes o epifisiolisi </t>
  </si>
  <si>
    <t xml:space="preserve">Frattura collo e/o testa femore </t>
  </si>
  <si>
    <t xml:space="preserve">Esiti coxiti settiche </t>
  </si>
  <si>
    <t xml:space="preserve">Pseudoartrosi da frattura collo </t>
  </si>
  <si>
    <t xml:space="preserve">Altro </t>
  </si>
  <si>
    <t>Intervento precedente</t>
  </si>
  <si>
    <t>Nessuno</t>
  </si>
  <si>
    <t>Osteosintesi</t>
  </si>
  <si>
    <t>Osteotomia</t>
  </si>
  <si>
    <t>Artrodesi</t>
  </si>
  <si>
    <t>Tabella 2.8. Anca. Numero di interventi di revisione per causa e tipologia di intervento precedente (anni 2007-2022)</t>
  </si>
  <si>
    <t>Protesi dolorosa</t>
  </si>
  <si>
    <t>Osteolisi da detriti</t>
  </si>
  <si>
    <t xml:space="preserve">Usura dei materiali </t>
  </si>
  <si>
    <t>Rottura dell'impianto</t>
  </si>
  <si>
    <r>
      <t>Lussa</t>
    </r>
    <r>
      <rPr>
        <sz val="10"/>
        <color theme="1"/>
        <rFont val="Calibri"/>
        <family val="2"/>
        <scheme val="minor"/>
      </rPr>
      <t>zione protesica</t>
    </r>
  </si>
  <si>
    <t xml:space="preserve">Frattura periprotesica </t>
  </si>
  <si>
    <t xml:space="preserve">Infezione </t>
  </si>
  <si>
    <t xml:space="preserve">Esiti rimozione impianto </t>
  </si>
  <si>
    <t xml:space="preserve">Mobilizzazione asettica della coppa </t>
  </si>
  <si>
    <t xml:space="preserve">Mobilizzazione asettica dello stelo </t>
  </si>
  <si>
    <t xml:space="preserve">Mobilizzazione asettica totale </t>
  </si>
  <si>
    <t>Progressione della malattia</t>
  </si>
  <si>
    <t>Elevata concentrazione di ioni metallici</t>
  </si>
  <si>
    <t>Rottura dello spaziatore</t>
  </si>
  <si>
    <t>Sostituzione totale dell'anca</t>
  </si>
  <si>
    <t>Revisione di sostituzione dell'anca</t>
  </si>
  <si>
    <t>Impianto di spaziatore o rimozione protesi (**)</t>
  </si>
  <si>
    <t>Sostituzione parziale dell'anca</t>
  </si>
  <si>
    <r>
      <t>(**)</t>
    </r>
    <r>
      <rPr>
        <vertAlign val="superscript"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Rimozione, rimozione con impianto di spaziatore, sostituzione spaziatore</t>
    </r>
  </si>
  <si>
    <t>Tabella 2.9. Anca. Numero di interventi utili per le analisi sui dispositivi, per tipo di intervento (anni 2007-2022)</t>
  </si>
  <si>
    <t xml:space="preserve">Sostituzione parziale </t>
  </si>
  <si>
    <t xml:space="preserve">Revisione parziale (*) </t>
  </si>
  <si>
    <t>Rimozione (**)</t>
  </si>
  <si>
    <t>(*) Include conversione da endoprotesi ad artroprotesi</t>
  </si>
  <si>
    <t>(**) Rimozione, rimozione con impianto di spaziatore, sostituzione spaziatore</t>
  </si>
  <si>
    <t>Tabella 2.10. Anca. Numero di interventi per tipologia di fissazione e per tipo di intervento (anni 2007-2022)</t>
  </si>
  <si>
    <t>Fissazione della protesi</t>
  </si>
  <si>
    <t>Cementata</t>
  </si>
  <si>
    <t>Ibrida inversa (cotile cementato e stelo non cementato)</t>
  </si>
  <si>
    <t>Solo cotile cementato</t>
  </si>
  <si>
    <t>Ibrida (cotile non cementato e stelo cementato)</t>
  </si>
  <si>
    <t>Non cementata</t>
  </si>
  <si>
    <t>Solo cotile non cementato</t>
  </si>
  <si>
    <t>Solo stelo cementato</t>
  </si>
  <si>
    <t>Solo stelo non cementato</t>
  </si>
  <si>
    <t xml:space="preserve">Fissazione dichiarata "non applicabile" per cotile e stelo </t>
  </si>
  <si>
    <t>Tabella 2.11. Anca. Numero di interventi di sostituzione totale per tipologia di accoppiamento articolare e per tipo di intervento (anni 2007-2022)</t>
  </si>
  <si>
    <t>Tipologia di accoppiamento (testa/inserto)</t>
  </si>
  <si>
    <t>Ceramica-ceramica</t>
  </si>
  <si>
    <t>Ceramica-metallo</t>
  </si>
  <si>
    <t>Ceramica-polietilene</t>
  </si>
  <si>
    <t>Metallo-ceramica</t>
  </si>
  <si>
    <t>Metallo-metallo</t>
  </si>
  <si>
    <t>Metallo-polietilene</t>
  </si>
  <si>
    <t>Interventi che non riportano l'impianto di una testa e un inserto</t>
  </si>
  <si>
    <t>Figura 2.3. Anca. Distribuzione delle tipologie di accoppiamento. Sostituzione totale in elezione (anni 2007-2022)</t>
  </si>
  <si>
    <t>Totale interventi che riportano l'impianto di una testa e un inserto</t>
  </si>
  <si>
    <t>CoP</t>
  </si>
  <si>
    <t>CoC</t>
  </si>
  <si>
    <t>MoP</t>
  </si>
  <si>
    <t>Altre (CoM, MoM, MoC)</t>
  </si>
  <si>
    <t>Legenda:</t>
  </si>
  <si>
    <t>CoP = ceramica/polietilene</t>
  </si>
  <si>
    <t>CoC = ceramica/ceramica</t>
  </si>
  <si>
    <t>MoP = metallo/polietilene</t>
  </si>
  <si>
    <t>CoM = ceramica/metallo</t>
  </si>
  <si>
    <t>MoM = metallo/metallo</t>
  </si>
  <si>
    <t>MoC = metallo/ceramica</t>
  </si>
  <si>
    <t>Note:</t>
  </si>
  <si>
    <t>Si tratta dei soli interventi che riportano l'impianto di una testa e un inserto</t>
  </si>
  <si>
    <t>Il primo componente indica il materiale della testa, il secondo il materiale dell’inserto</t>
  </si>
  <si>
    <t>Figura 2.4. Anca. Distribuzione delle tipologie di accoppiamento. Sostituzione totale in urgenza (anni 2007-2022)</t>
  </si>
  <si>
    <t>Tabella 2.12. Anca. Numero di interventi di revisione per tipologia di accoppiamento articolare (anni 2007-2022)</t>
  </si>
  <si>
    <r>
      <t>(*)</t>
    </r>
    <r>
      <rPr>
        <vertAlign val="superscript"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Interventi di revisione parziale o totale, conversione da endoprotesi ad artroprotesi, rimozione, rimozione con impianto di spaziatore, sostituzione spaziatore</t>
    </r>
  </si>
  <si>
    <t>Tabella 2.13. Anca. Numero di interventi di sostituzione totale per tipo di stelo e per tipo di intervento (anni 2007-2022)</t>
  </si>
  <si>
    <t>Tipo di stelo</t>
  </si>
  <si>
    <t>Non cementato</t>
  </si>
  <si>
    <t>Modulare</t>
  </si>
  <si>
    <t>Non modulare</t>
  </si>
  <si>
    <t>Retto</t>
  </si>
  <si>
    <t>Anatomico</t>
  </si>
  <si>
    <t>A conservazione</t>
  </si>
  <si>
    <t>Da revisione</t>
  </si>
  <si>
    <t>Cementato</t>
  </si>
  <si>
    <t>Altro tipo di stelo o stelo non valorizzato</t>
  </si>
  <si>
    <t>Strutture che hanno partecipato alla raccolta dati</t>
  </si>
  <si>
    <t>Interventi raccolti dalle strutture che hanno partecipato alla raccolta 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</si>
</sst>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\(&quot;^&quot;\)"/>
    <numFmt numFmtId="165" formatCode="#,##0\ \(&quot;*&quot;\)"/>
    <numFmt numFmtId="166" formatCode="0.0"/>
    <numFmt numFmtId="167" formatCode="#,##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9AD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009ADF"/>
      <name val="Calibri"/>
      <family val="2"/>
      <scheme val="minor"/>
    </font>
    <font>
      <b/>
      <sz val="10"/>
      <color rgb="FFC02B2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C02B24"/>
      <name val="Calibri"/>
      <family val="2"/>
      <scheme val="minor"/>
    </font>
    <font>
      <i/>
      <sz val="10"/>
      <color rgb="FFC02B2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theme="1"/>
      <name val="Wingdings"/>
      <charset val="2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8AF"/>
        <bgColor indexed="64"/>
      </patternFill>
    </fill>
    <fill>
      <patternFill patternType="solid">
        <fgColor rgb="FFF8AA9D"/>
        <bgColor indexed="64"/>
      </patternFill>
    </fill>
    <fill>
      <patternFill patternType="mediumGray">
        <fgColor theme="0"/>
        <bgColor rgb="FFF8AA9D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9AD"/>
        <bgColor indexed="64"/>
      </patternFill>
    </fill>
    <fill>
      <patternFill patternType="solid">
        <fgColor rgb="FFD6E5EC"/>
        <bgColor indexed="64"/>
      </patternFill>
    </fill>
    <fill>
      <patternFill patternType="solid">
        <fgColor rgb="FFEEEEEF"/>
        <bgColor indexed="64"/>
      </patternFill>
    </fill>
    <fill>
      <patternFill patternType="solid">
        <fgColor rgb="FFFFFFFF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rgb="FF2C9FC8"/>
      </right>
      <top style="medium">
        <color indexed="64"/>
      </top>
      <bottom style="medium">
        <color indexed="64"/>
      </bottom>
      <diagonal/>
    </border>
    <border>
      <left style="medium">
        <color rgb="FF2C9FC8"/>
      </left>
      <right style="medium">
        <color rgb="FF2C9FC8"/>
      </right>
      <top style="medium">
        <color indexed="64"/>
      </top>
      <bottom style="medium">
        <color indexed="64"/>
      </bottom>
      <diagonal/>
    </border>
    <border>
      <left style="medium">
        <color rgb="FF2C9FC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2C9FC8"/>
      </right>
      <top/>
      <bottom style="thin">
        <color indexed="64"/>
      </bottom>
      <diagonal/>
    </border>
    <border>
      <left style="medium">
        <color rgb="FF2C9FC8"/>
      </left>
      <right style="medium">
        <color rgb="FF2C9FC8"/>
      </right>
      <top/>
      <bottom style="thin">
        <color indexed="64"/>
      </bottom>
      <diagonal/>
    </border>
    <border>
      <left style="medium">
        <color rgb="FF2C9FC8"/>
      </left>
      <right/>
      <top/>
      <bottom style="thin">
        <color indexed="64"/>
      </bottom>
      <diagonal/>
    </border>
    <border>
      <left/>
      <right style="medium">
        <color rgb="FF2C9FC8"/>
      </right>
      <top style="thin">
        <color indexed="64"/>
      </top>
      <bottom style="thin">
        <color indexed="64"/>
      </bottom>
      <diagonal/>
    </border>
    <border>
      <left style="medium">
        <color rgb="FF2C9FC8"/>
      </left>
      <right style="medium">
        <color rgb="FF2C9FC8"/>
      </right>
      <top style="thin">
        <color indexed="64"/>
      </top>
      <bottom style="thin">
        <color indexed="64"/>
      </bottom>
      <diagonal/>
    </border>
    <border>
      <left style="medium">
        <color rgb="FF2C9FC8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2C9FC8"/>
      </right>
      <top style="thin">
        <color indexed="64"/>
      </top>
      <bottom style="medium">
        <color indexed="64"/>
      </bottom>
      <diagonal/>
    </border>
    <border>
      <left style="medium">
        <color rgb="FF2C9FC8"/>
      </left>
      <right style="medium">
        <color rgb="FF2C9FC8"/>
      </right>
      <top style="thin">
        <color indexed="64"/>
      </top>
      <bottom style="medium">
        <color indexed="64"/>
      </bottom>
      <diagonal/>
    </border>
    <border>
      <left style="medium">
        <color rgb="FF2C9FC8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2C9FC8"/>
      </right>
      <top/>
      <bottom/>
      <diagonal/>
    </border>
    <border>
      <left/>
      <right style="medium">
        <color rgb="FF2C9FC8"/>
      </right>
      <top/>
      <bottom style="medium">
        <color indexed="64"/>
      </bottom>
      <diagonal/>
    </border>
    <border>
      <left style="medium">
        <color rgb="FF2C9FC8"/>
      </left>
      <right style="medium">
        <color rgb="FF2C9FC8"/>
      </right>
      <top/>
      <bottom style="medium">
        <color indexed="64"/>
      </bottom>
      <diagonal/>
    </border>
    <border>
      <left style="medium">
        <color rgb="FF2C9FC8"/>
      </left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2C9FCE"/>
      </right>
      <top style="thin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medium">
        <color indexed="64"/>
      </bottom>
      <diagonal/>
    </border>
    <border>
      <left style="medium">
        <color rgb="FF2C9FCE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 style="medium">
        <color indexed="64"/>
      </top>
      <bottom/>
      <diagonal/>
    </border>
    <border>
      <left style="medium">
        <color rgb="FF2C9FCE"/>
      </left>
      <right style="medium">
        <color rgb="FF2C9FCE"/>
      </right>
      <top style="medium">
        <color indexed="64"/>
      </top>
      <bottom/>
      <diagonal/>
    </border>
    <border>
      <left/>
      <right style="medium">
        <color rgb="FF2C9FCE"/>
      </right>
      <top/>
      <bottom/>
      <diagonal/>
    </border>
    <border>
      <left style="medium">
        <color rgb="FF2C9FCE"/>
      </left>
      <right style="medium">
        <color rgb="FF2C9FCE"/>
      </right>
      <top/>
      <bottom/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/>
      <bottom style="medium">
        <color indexed="64"/>
      </bottom>
      <diagonal/>
    </border>
    <border>
      <left style="medium">
        <color rgb="FF2C9FCE"/>
      </left>
      <right style="thin">
        <color rgb="FF2C9FCE"/>
      </right>
      <top/>
      <bottom style="thin">
        <color indexed="64"/>
      </bottom>
      <diagonal/>
    </border>
    <border>
      <left style="thin">
        <color rgb="FF2C9FCE"/>
      </left>
      <right/>
      <top/>
      <bottom style="thin">
        <color indexed="64"/>
      </bottom>
      <diagonal/>
    </border>
    <border>
      <left/>
      <right style="medium">
        <color rgb="FF2C9FCE"/>
      </right>
      <top style="thin">
        <color auto="1"/>
      </top>
      <bottom/>
      <diagonal/>
    </border>
    <border>
      <left style="medium">
        <color rgb="FF2C9FCE"/>
      </left>
      <right style="medium">
        <color rgb="FF2C9FCE"/>
      </right>
      <top style="thin">
        <color indexed="64"/>
      </top>
      <bottom/>
      <diagonal/>
    </border>
    <border>
      <left style="medium">
        <color rgb="FF2C9FCE"/>
      </left>
      <right style="thin">
        <color rgb="FF2C9FCE"/>
      </right>
      <top style="thin">
        <color indexed="64"/>
      </top>
      <bottom/>
      <diagonal/>
    </border>
    <border>
      <left style="thin">
        <color rgb="FF2C9FCE"/>
      </left>
      <right/>
      <top style="thin">
        <color indexed="64"/>
      </top>
      <bottom/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thin">
        <color indexed="64"/>
      </bottom>
      <diagonal/>
    </border>
    <border>
      <left style="thin">
        <color rgb="FF2C9FCE"/>
      </left>
      <right/>
      <top style="medium">
        <color auto="1"/>
      </top>
      <bottom style="thin">
        <color auto="1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 style="thin">
        <color rgb="FF2C9FCE"/>
      </left>
      <right/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thin">
        <color rgb="FF2C9FCE"/>
      </left>
      <right/>
      <top style="thin">
        <color indexed="64"/>
      </top>
      <bottom style="medium">
        <color indexed="64"/>
      </bottom>
      <diagonal/>
    </border>
    <border>
      <left style="medium">
        <color rgb="FF2C9FCE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 style="thin">
        <color theme="3" tint="0.39991454817346722"/>
      </right>
      <top style="medium">
        <color auto="1"/>
      </top>
      <bottom/>
      <diagonal/>
    </border>
    <border>
      <left style="thin">
        <color theme="3" tint="0.39991454817346722"/>
      </left>
      <right style="medium">
        <color rgb="FF2C9FCE"/>
      </right>
      <top style="medium">
        <color auto="1"/>
      </top>
      <bottom/>
      <diagonal/>
    </border>
    <border>
      <left style="medium">
        <color rgb="FF2C9FCE"/>
      </left>
      <right/>
      <top style="medium">
        <color indexed="64"/>
      </top>
      <bottom/>
      <diagonal/>
    </border>
    <border>
      <left style="thin">
        <color theme="3" tint="0.39994506668294322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/>
      <top/>
      <bottom style="medium">
        <color indexed="64"/>
      </bottom>
      <diagonal/>
    </border>
    <border>
      <left style="thin">
        <color rgb="FF2C9FCE"/>
      </left>
      <right style="thin">
        <color rgb="FF2C9FCE"/>
      </right>
      <top style="medium">
        <color auto="1"/>
      </top>
      <bottom style="medium">
        <color indexed="64"/>
      </bottom>
      <diagonal/>
    </border>
    <border>
      <left style="thin">
        <color rgb="FF2C9FCE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rgb="FF2C9FCE"/>
      </right>
      <top/>
      <bottom style="thin">
        <color indexed="64"/>
      </bottom>
      <diagonal/>
    </border>
    <border>
      <left style="thin">
        <color rgb="FF2C9FCE"/>
      </left>
      <right style="medium">
        <color rgb="FF2C9FCE"/>
      </right>
      <top/>
      <bottom style="thin">
        <color indexed="64"/>
      </bottom>
      <diagonal/>
    </border>
    <border>
      <left style="thin">
        <color rgb="FF2C9FCE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thin">
        <color rgb="FF2C9FCE"/>
      </left>
      <right style="medium">
        <color rgb="FF2C9FCE"/>
      </right>
      <top style="thin">
        <color auto="1"/>
      </top>
      <bottom style="medium">
        <color auto="1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/>
      <diagonal/>
    </border>
    <border>
      <left style="thin">
        <color rgb="FF2C9FCE"/>
      </left>
      <right style="medium">
        <color rgb="FF2C9FCE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/>
      <right style="thin">
        <color rgb="FF2C9FCE"/>
      </right>
      <top style="medium">
        <color indexed="64"/>
      </top>
      <bottom style="medium">
        <color indexed="64"/>
      </bottom>
      <diagonal/>
    </border>
    <border>
      <left/>
      <right style="thin">
        <color rgb="FF2C9FCE"/>
      </right>
      <top/>
      <bottom style="thin">
        <color auto="1"/>
      </bottom>
      <diagonal/>
    </border>
    <border>
      <left/>
      <right style="thin">
        <color rgb="FF2C9FCE"/>
      </right>
      <top style="thin">
        <color indexed="64"/>
      </top>
      <bottom style="thin">
        <color auto="1"/>
      </bottom>
      <diagonal/>
    </border>
    <border>
      <left/>
      <right style="thin">
        <color rgb="FF2C9FCE"/>
      </right>
      <top style="thin">
        <color indexed="64"/>
      </top>
      <bottom/>
      <diagonal/>
    </border>
    <border>
      <left/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medium">
        <color rgb="FF2C9FCE"/>
      </left>
      <right style="thin">
        <color theme="3" tint="0.39991454817346722"/>
      </right>
      <top style="medium">
        <color auto="1"/>
      </top>
      <bottom/>
      <diagonal/>
    </border>
    <border>
      <left/>
      <right style="thin">
        <color theme="3" tint="0.39988402966399123"/>
      </right>
      <top style="medium">
        <color auto="1"/>
      </top>
      <bottom/>
      <diagonal/>
    </border>
    <border>
      <left style="thin">
        <color theme="3" tint="0.39988402966399123"/>
      </left>
      <right/>
      <top style="medium">
        <color auto="1"/>
      </top>
      <bottom/>
      <diagonal/>
    </border>
    <border>
      <left/>
      <right style="medium">
        <color rgb="FF2C9FCE"/>
      </right>
      <top style="medium">
        <color indexed="64"/>
      </top>
      <bottom style="medium">
        <color theme="1"/>
      </bottom>
      <diagonal/>
    </border>
    <border>
      <left style="medium">
        <color rgb="FF2C9FCE"/>
      </left>
      <right style="medium">
        <color rgb="FF2C9FCE"/>
      </right>
      <top style="medium">
        <color auto="1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medium">
        <color rgb="FF2C9FCE"/>
      </right>
      <top style="medium">
        <color theme="1"/>
      </top>
      <bottom style="medium">
        <color theme="1"/>
      </bottom>
      <diagonal/>
    </border>
    <border>
      <left style="medium">
        <color rgb="FF2C9FCE"/>
      </left>
      <right style="medium">
        <color rgb="FF2C9FCE"/>
      </right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rgb="FF2C9FCE"/>
      </right>
      <top style="thin">
        <color indexed="64"/>
      </top>
      <bottom style="medium">
        <color theme="1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 style="thin">
        <color theme="3" tint="0.39994506668294322"/>
      </left>
      <right style="thin">
        <color theme="3" tint="0.39991454817346722"/>
      </right>
      <top style="medium">
        <color auto="1"/>
      </top>
      <bottom style="medium">
        <color auto="1"/>
      </bottom>
      <diagonal/>
    </border>
    <border>
      <left style="thin">
        <color theme="3" tint="0.39991454817346722"/>
      </left>
      <right style="thin">
        <color theme="3" tint="0.39991454817346722"/>
      </right>
      <top style="medium">
        <color indexed="64"/>
      </top>
      <bottom style="medium">
        <color indexed="64"/>
      </bottom>
      <diagonal/>
    </border>
    <border>
      <left style="thin">
        <color theme="3" tint="0.39991454817346722"/>
      </left>
      <right style="medium">
        <color rgb="FF2C9FCE"/>
      </right>
      <top style="medium">
        <color auto="1"/>
      </top>
      <bottom style="medium">
        <color auto="1"/>
      </bottom>
      <diagonal/>
    </border>
    <border>
      <left style="thin">
        <color rgb="FF2C9FCE"/>
      </left>
      <right style="thin">
        <color theme="3" tint="0.39991454817346722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rgb="FF2C9FCE"/>
      </right>
      <top/>
      <bottom style="medium">
        <color theme="1"/>
      </bottom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medium">
        <color theme="1"/>
      </bottom>
      <diagonal/>
    </border>
    <border>
      <left style="thin">
        <color rgb="FF2C9FCE"/>
      </left>
      <right style="thin">
        <color rgb="FF2C9FCE"/>
      </right>
      <top style="medium">
        <color indexed="64"/>
      </top>
      <bottom style="medium">
        <color theme="1"/>
      </bottom>
      <diagonal/>
    </border>
    <border>
      <left style="medium">
        <color rgb="FF2C9FCE"/>
      </left>
      <right style="thin">
        <color rgb="FF2C9FCE"/>
      </right>
      <top/>
      <bottom style="medium">
        <color theme="1"/>
      </bottom>
      <diagonal/>
    </border>
    <border>
      <left style="thin">
        <color rgb="FF2C9FCE"/>
      </left>
      <right style="thin">
        <color rgb="FF2C9FCE"/>
      </right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thin">
        <color indexed="64"/>
      </left>
      <right style="medium">
        <color rgb="FF2C9FCE"/>
      </right>
      <top/>
      <bottom style="medium">
        <color theme="1"/>
      </bottom>
      <diagonal/>
    </border>
    <border>
      <left style="thin">
        <color indexed="64"/>
      </left>
      <right style="medium">
        <color rgb="FF2C9FCE"/>
      </right>
      <top/>
      <bottom style="thin">
        <color indexed="64"/>
      </bottom>
      <diagonal/>
    </border>
    <border>
      <left style="thin">
        <color indexed="64"/>
      </left>
      <right style="medium">
        <color rgb="FF2C9FCE"/>
      </right>
      <top style="thin">
        <color indexed="64"/>
      </top>
      <bottom/>
      <diagonal/>
    </border>
    <border>
      <left style="thin">
        <color indexed="64"/>
      </left>
      <right style="medium">
        <color rgb="FF2C9FCE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2">
    <xf numFmtId="0" fontId="0" fillId="0" borderId="0" xfId="0"/>
    <xf numFmtId="0" fontId="3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0" fillId="0" borderId="6" xfId="0" applyBorder="1" applyAlignment="1">
      <alignment vertical="center" wrapText="1"/>
    </xf>
    <xf numFmtId="3" fontId="0" fillId="0" borderId="6" xfId="0" applyNumberFormat="1" applyBorder="1" applyAlignment="1">
      <alignment vertical="center"/>
    </xf>
    <xf numFmtId="3" fontId="0" fillId="3" borderId="7" xfId="0" applyNumberFormat="1" applyFill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3" fontId="0" fillId="3" borderId="9" xfId="0" applyNumberFormat="1" applyFill="1" applyBorder="1" applyAlignment="1">
      <alignment vertical="center"/>
    </xf>
    <xf numFmtId="3" fontId="0" fillId="3" borderId="10" xfId="0" applyNumberFormat="1" applyFill="1" applyBorder="1" applyAlignment="1">
      <alignment vertical="center"/>
    </xf>
    <xf numFmtId="3" fontId="0" fillId="0" borderId="10" xfId="0" applyNumberFormat="1" applyBorder="1" applyAlignment="1">
      <alignment vertical="center"/>
    </xf>
    <xf numFmtId="164" fontId="0" fillId="4" borderId="11" xfId="0" applyNumberFormat="1" applyFill="1" applyBorder="1" applyAlignment="1">
      <alignment horizontal="right" vertical="center"/>
    </xf>
    <xf numFmtId="0" fontId="0" fillId="0" borderId="9" xfId="0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165" fontId="0" fillId="4" borderId="10" xfId="0" applyNumberFormat="1" applyFill="1" applyBorder="1" applyAlignment="1">
      <alignment vertical="center"/>
    </xf>
    <xf numFmtId="165" fontId="0" fillId="4" borderId="11" xfId="0" applyNumberFormat="1" applyFill="1" applyBorder="1" applyAlignment="1">
      <alignment vertical="center"/>
    </xf>
    <xf numFmtId="3" fontId="0" fillId="3" borderId="11" xfId="0" applyNumberFormat="1" applyFill="1" applyBorder="1" applyAlignment="1">
      <alignment vertical="center"/>
    </xf>
    <xf numFmtId="3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 wrapText="1"/>
    </xf>
    <xf numFmtId="3" fontId="0" fillId="0" borderId="12" xfId="0" applyNumberFormat="1" applyBorder="1" applyAlignment="1">
      <alignment vertical="center"/>
    </xf>
    <xf numFmtId="3" fontId="0" fillId="0" borderId="13" xfId="0" applyNumberFormat="1" applyBorder="1" applyAlignment="1">
      <alignment vertical="center"/>
    </xf>
    <xf numFmtId="3" fontId="0" fillId="3" borderId="13" xfId="0" applyNumberFormat="1" applyFill="1" applyBorder="1" applyAlignment="1">
      <alignment vertical="center"/>
    </xf>
    <xf numFmtId="3" fontId="0" fillId="3" borderId="14" xfId="0" applyNumberForma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3" fontId="0" fillId="2" borderId="3" xfId="0" applyNumberFormat="1" applyFill="1" applyBorder="1" applyAlignment="1">
      <alignment vertical="center"/>
    </xf>
    <xf numFmtId="3" fontId="0" fillId="2" borderId="4" xfId="0" applyNumberFormat="1" applyFill="1" applyBorder="1" applyAlignment="1">
      <alignment vertical="center"/>
    </xf>
    <xf numFmtId="3" fontId="0" fillId="2" borderId="5" xfId="0" applyNumberFormat="1" applyFill="1" applyBorder="1" applyAlignment="1">
      <alignment vertical="center"/>
    </xf>
    <xf numFmtId="3" fontId="0" fillId="3" borderId="8" xfId="0" applyNumberFormat="1" applyFill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164" fontId="0" fillId="4" borderId="11" xfId="0" applyNumberFormat="1" applyFill="1" applyBorder="1" applyAlignment="1">
      <alignment vertical="center"/>
    </xf>
    <xf numFmtId="3" fontId="0" fillId="5" borderId="9" xfId="0" applyNumberFormat="1" applyFill="1" applyBorder="1" applyAlignment="1">
      <alignment vertical="center"/>
    </xf>
    <xf numFmtId="3" fontId="0" fillId="5" borderId="10" xfId="0" applyNumberFormat="1" applyFill="1" applyBorder="1" applyAlignment="1">
      <alignment vertical="center"/>
    </xf>
    <xf numFmtId="3" fontId="0" fillId="0" borderId="14" xfId="0" applyNumberFormat="1" applyBorder="1" applyAlignment="1">
      <alignment vertical="center"/>
    </xf>
    <xf numFmtId="0" fontId="2" fillId="2" borderId="16" xfId="0" applyFont="1" applyFill="1" applyBorder="1" applyAlignment="1">
      <alignment vertical="center" wrapText="1"/>
    </xf>
    <xf numFmtId="3" fontId="0" fillId="2" borderId="16" xfId="0" applyNumberFormat="1" applyFill="1" applyBorder="1" applyAlignment="1">
      <alignment vertical="center"/>
    </xf>
    <xf numFmtId="3" fontId="0" fillId="2" borderId="17" xfId="0" applyNumberFormat="1" applyFill="1" applyBorder="1" applyAlignment="1">
      <alignment vertical="center"/>
    </xf>
    <xf numFmtId="3" fontId="0" fillId="2" borderId="18" xfId="0" applyNumberFormat="1" applyFill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3" fontId="2" fillId="3" borderId="3" xfId="0" applyNumberFormat="1" applyFont="1" applyFill="1" applyBorder="1" applyAlignment="1">
      <alignment vertical="center"/>
    </xf>
    <xf numFmtId="3" fontId="2" fillId="3" borderId="4" xfId="0" applyNumberFormat="1" applyFont="1" applyFill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0" fillId="0" borderId="19" xfId="0" applyBorder="1"/>
    <xf numFmtId="0" fontId="4" fillId="0" borderId="0" xfId="0" applyFont="1"/>
    <xf numFmtId="0" fontId="3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horizontal="right" vertical="center"/>
    </xf>
    <xf numFmtId="0" fontId="2" fillId="2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0" fontId="2" fillId="2" borderId="21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right" vertical="center"/>
    </xf>
    <xf numFmtId="0" fontId="0" fillId="0" borderId="24" xfId="0" applyBorder="1" applyAlignment="1">
      <alignment vertical="center"/>
    </xf>
    <xf numFmtId="3" fontId="0" fillId="0" borderId="25" xfId="0" applyNumberFormat="1" applyBorder="1" applyAlignment="1">
      <alignment vertical="center"/>
    </xf>
    <xf numFmtId="3" fontId="0" fillId="3" borderId="25" xfId="0" applyNumberFormat="1" applyFill="1" applyBorder="1" applyAlignment="1">
      <alignment vertical="center"/>
    </xf>
    <xf numFmtId="3" fontId="0" fillId="0" borderId="24" xfId="0" applyNumberFormat="1" applyBorder="1" applyAlignment="1">
      <alignment vertical="center"/>
    </xf>
    <xf numFmtId="3" fontId="0" fillId="0" borderId="26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3" fontId="0" fillId="3" borderId="28" xfId="0" applyNumberFormat="1" applyFill="1" applyBorder="1" applyAlignment="1">
      <alignment vertical="center"/>
    </xf>
    <xf numFmtId="3" fontId="0" fillId="3" borderId="27" xfId="0" applyNumberFormat="1" applyFill="1" applyBorder="1" applyAlignment="1">
      <alignment vertical="center"/>
    </xf>
    <xf numFmtId="3" fontId="0" fillId="0" borderId="28" xfId="0" applyNumberFormat="1" applyBorder="1" applyAlignment="1">
      <alignment vertical="center"/>
    </xf>
    <xf numFmtId="164" fontId="0" fillId="4" borderId="10" xfId="0" applyNumberFormat="1" applyFill="1" applyBorder="1" applyAlignment="1">
      <alignment vertical="center"/>
    </xf>
    <xf numFmtId="3" fontId="0" fillId="0" borderId="29" xfId="0" applyNumberFormat="1" applyBorder="1" applyAlignment="1">
      <alignment vertical="center"/>
    </xf>
    <xf numFmtId="3" fontId="0" fillId="0" borderId="27" xfId="0" applyNumberFormat="1" applyBorder="1" applyAlignment="1">
      <alignment vertical="center"/>
    </xf>
    <xf numFmtId="0" fontId="0" fillId="0" borderId="30" xfId="0" applyBorder="1" applyAlignment="1">
      <alignment vertical="center"/>
    </xf>
    <xf numFmtId="3" fontId="0" fillId="0" borderId="31" xfId="0" applyNumberFormat="1" applyBorder="1" applyAlignment="1">
      <alignment vertical="center"/>
    </xf>
    <xf numFmtId="3" fontId="0" fillId="0" borderId="30" xfId="0" applyNumberFormat="1" applyBorder="1" applyAlignment="1">
      <alignment vertical="center"/>
    </xf>
    <xf numFmtId="3" fontId="0" fillId="3" borderId="31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3" fontId="2" fillId="2" borderId="22" xfId="0" applyNumberFormat="1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vertical="center"/>
    </xf>
    <xf numFmtId="3" fontId="0" fillId="2" borderId="23" xfId="0" applyNumberFormat="1" applyFill="1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3" fontId="2" fillId="2" borderId="23" xfId="0" applyNumberFormat="1" applyFont="1" applyFill="1" applyBorder="1" applyAlignment="1">
      <alignment vertical="center"/>
    </xf>
    <xf numFmtId="3" fontId="0" fillId="0" borderId="0" xfId="0" applyNumberFormat="1"/>
    <xf numFmtId="0" fontId="2" fillId="3" borderId="21" xfId="0" applyFont="1" applyFill="1" applyBorder="1" applyAlignment="1">
      <alignment vertical="center"/>
    </xf>
    <xf numFmtId="3" fontId="2" fillId="3" borderId="22" xfId="0" applyNumberFormat="1" applyFont="1" applyFill="1" applyBorder="1" applyAlignment="1">
      <alignment vertical="center"/>
    </xf>
    <xf numFmtId="3" fontId="2" fillId="3" borderId="32" xfId="0" applyNumberFormat="1" applyFont="1" applyFill="1" applyBorder="1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11" fillId="6" borderId="20" xfId="0" applyFont="1" applyFill="1" applyBorder="1" applyAlignment="1">
      <alignment vertical="center"/>
    </xf>
    <xf numFmtId="0" fontId="13" fillId="6" borderId="20" xfId="0" applyFont="1" applyFill="1" applyBorder="1" applyAlignment="1">
      <alignment vertical="center"/>
    </xf>
    <xf numFmtId="166" fontId="14" fillId="6" borderId="20" xfId="0" applyNumberFormat="1" applyFont="1" applyFill="1" applyBorder="1" applyAlignment="1">
      <alignment vertical="center"/>
    </xf>
    <xf numFmtId="0" fontId="13" fillId="0" borderId="2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5" fillId="6" borderId="33" xfId="0" applyFont="1" applyFill="1" applyBorder="1" applyAlignment="1">
      <alignment vertical="center"/>
    </xf>
    <xf numFmtId="49" fontId="15" fillId="6" borderId="34" xfId="0" applyNumberFormat="1" applyFont="1" applyFill="1" applyBorder="1" applyAlignment="1">
      <alignment horizontal="right" vertical="center"/>
    </xf>
    <xf numFmtId="49" fontId="16" fillId="6" borderId="34" xfId="0" applyNumberFormat="1" applyFont="1" applyFill="1" applyBorder="1" applyAlignment="1">
      <alignment horizontal="right" vertical="center"/>
    </xf>
    <xf numFmtId="0" fontId="16" fillId="6" borderId="22" xfId="0" applyFont="1" applyFill="1" applyBorder="1" applyAlignment="1">
      <alignment horizontal="centerContinuous" vertical="center"/>
    </xf>
    <xf numFmtId="166" fontId="16" fillId="6" borderId="32" xfId="0" applyNumberFormat="1" applyFont="1" applyFill="1" applyBorder="1" applyAlignment="1">
      <alignment horizontal="centerContinuous" vertical="center"/>
    </xf>
    <xf numFmtId="0" fontId="15" fillId="6" borderId="35" xfId="0" applyFont="1" applyFill="1" applyBorder="1" applyAlignment="1">
      <alignment vertical="center"/>
    </xf>
    <xf numFmtId="49" fontId="15" fillId="6" borderId="36" xfId="0" applyNumberFormat="1" applyFont="1" applyFill="1" applyBorder="1" applyAlignment="1">
      <alignment vertical="top"/>
    </xf>
    <xf numFmtId="49" fontId="16" fillId="6" borderId="36" xfId="0" applyNumberFormat="1" applyFont="1" applyFill="1" applyBorder="1" applyAlignment="1">
      <alignment vertical="top"/>
    </xf>
    <xf numFmtId="166" fontId="16" fillId="6" borderId="37" xfId="0" applyNumberFormat="1" applyFont="1" applyFill="1" applyBorder="1" applyAlignment="1">
      <alignment horizontal="centerContinuous" vertical="center"/>
    </xf>
    <xf numFmtId="1" fontId="16" fillId="6" borderId="38" xfId="0" applyNumberFormat="1" applyFont="1" applyFill="1" applyBorder="1" applyAlignment="1">
      <alignment horizontal="centerContinuous" vertical="center"/>
    </xf>
    <xf numFmtId="0" fontId="15" fillId="6" borderId="39" xfId="0" applyFont="1" applyFill="1" applyBorder="1" applyAlignment="1">
      <alignment vertical="center"/>
    </xf>
    <xf numFmtId="49" fontId="15" fillId="6" borderId="40" xfId="0" applyNumberFormat="1" applyFont="1" applyFill="1" applyBorder="1" applyAlignment="1">
      <alignment vertical="top"/>
    </xf>
    <xf numFmtId="49" fontId="16" fillId="6" borderId="40" xfId="0" applyNumberFormat="1" applyFont="1" applyFill="1" applyBorder="1" applyAlignment="1">
      <alignment vertical="top"/>
    </xf>
    <xf numFmtId="166" fontId="16" fillId="6" borderId="37" xfId="0" quotePrefix="1" applyNumberFormat="1" applyFont="1" applyFill="1" applyBorder="1" applyAlignment="1">
      <alignment horizontal="center" vertical="center"/>
    </xf>
    <xf numFmtId="166" fontId="16" fillId="6" borderId="38" xfId="0" quotePrefix="1" applyNumberFormat="1" applyFont="1" applyFill="1" applyBorder="1" applyAlignment="1">
      <alignment horizontal="center" vertical="center"/>
    </xf>
    <xf numFmtId="0" fontId="15" fillId="7" borderId="21" xfId="0" applyFont="1" applyFill="1" applyBorder="1" applyAlignment="1">
      <alignment vertical="center"/>
    </xf>
    <xf numFmtId="3" fontId="15" fillId="7" borderId="22" xfId="0" applyNumberFormat="1" applyFont="1" applyFill="1" applyBorder="1" applyAlignment="1">
      <alignment vertical="center"/>
    </xf>
    <xf numFmtId="0" fontId="15" fillId="7" borderId="22" xfId="0" applyFont="1" applyFill="1" applyBorder="1" applyAlignment="1">
      <alignment vertical="center"/>
    </xf>
    <xf numFmtId="166" fontId="16" fillId="7" borderId="37" xfId="0" applyNumberFormat="1" applyFont="1" applyFill="1" applyBorder="1" applyAlignment="1">
      <alignment vertical="center"/>
    </xf>
    <xf numFmtId="166" fontId="16" fillId="7" borderId="38" xfId="0" applyNumberFormat="1" applyFont="1" applyFill="1" applyBorder="1" applyAlignment="1">
      <alignment vertical="center"/>
    </xf>
    <xf numFmtId="0" fontId="15" fillId="8" borderId="21" xfId="0" applyFont="1" applyFill="1" applyBorder="1" applyAlignment="1">
      <alignment vertical="center"/>
    </xf>
    <xf numFmtId="3" fontId="15" fillId="8" borderId="22" xfId="0" applyNumberFormat="1" applyFont="1" applyFill="1" applyBorder="1" applyAlignment="1">
      <alignment vertical="center"/>
    </xf>
    <xf numFmtId="166" fontId="16" fillId="8" borderId="22" xfId="0" applyNumberFormat="1" applyFont="1" applyFill="1" applyBorder="1" applyAlignment="1">
      <alignment vertical="center"/>
    </xf>
    <xf numFmtId="166" fontId="16" fillId="8" borderId="37" xfId="0" applyNumberFormat="1" applyFont="1" applyFill="1" applyBorder="1" applyAlignment="1">
      <alignment vertical="center"/>
    </xf>
    <xf numFmtId="166" fontId="16" fillId="8" borderId="38" xfId="0" applyNumberFormat="1" applyFont="1" applyFill="1" applyBorder="1" applyAlignment="1">
      <alignment vertical="center"/>
    </xf>
    <xf numFmtId="0" fontId="13" fillId="9" borderId="21" xfId="0" applyFont="1" applyFill="1" applyBorder="1" applyAlignment="1">
      <alignment vertical="center"/>
    </xf>
    <xf numFmtId="3" fontId="13" fillId="9" borderId="22" xfId="0" applyNumberFormat="1" applyFont="1" applyFill="1" applyBorder="1" applyAlignment="1">
      <alignment vertical="center" wrapText="1"/>
    </xf>
    <xf numFmtId="166" fontId="14" fillId="9" borderId="22" xfId="0" applyNumberFormat="1" applyFont="1" applyFill="1" applyBorder="1" applyAlignment="1">
      <alignment horizontal="right" vertical="center"/>
    </xf>
    <xf numFmtId="166" fontId="14" fillId="9" borderId="37" xfId="0" applyNumberFormat="1" applyFont="1" applyFill="1" applyBorder="1" applyAlignment="1">
      <alignment vertical="center"/>
    </xf>
    <xf numFmtId="166" fontId="14" fillId="9" borderId="38" xfId="0" applyNumberFormat="1" applyFont="1" applyFill="1" applyBorder="1" applyAlignment="1">
      <alignment vertical="center"/>
    </xf>
    <xf numFmtId="0" fontId="13" fillId="6" borderId="24" xfId="0" quotePrefix="1" applyFont="1" applyFill="1" applyBorder="1" applyAlignment="1">
      <alignment horizontal="left" vertical="center" indent="1"/>
    </xf>
    <xf numFmtId="3" fontId="13" fillId="6" borderId="25" xfId="0" quotePrefix="1" applyNumberFormat="1" applyFont="1" applyFill="1" applyBorder="1" applyAlignment="1">
      <alignment horizontal="right" vertical="center"/>
    </xf>
    <xf numFmtId="166" fontId="14" fillId="6" borderId="25" xfId="0" applyNumberFormat="1" applyFont="1" applyFill="1" applyBorder="1" applyAlignment="1">
      <alignment horizontal="right" vertical="center"/>
    </xf>
    <xf numFmtId="166" fontId="14" fillId="6" borderId="41" xfId="0" applyNumberFormat="1" applyFont="1" applyFill="1" applyBorder="1" applyAlignment="1">
      <alignment vertical="center"/>
    </xf>
    <xf numFmtId="166" fontId="14" fillId="6" borderId="42" xfId="0" applyNumberFormat="1" applyFont="1" applyFill="1" applyBorder="1" applyAlignment="1">
      <alignment vertical="center"/>
    </xf>
    <xf numFmtId="0" fontId="13" fillId="6" borderId="43" xfId="0" quotePrefix="1" applyFont="1" applyFill="1" applyBorder="1" applyAlignment="1">
      <alignment horizontal="left" vertical="center" indent="1"/>
    </xf>
    <xf numFmtId="3" fontId="13" fillId="6" borderId="44" xfId="0" quotePrefix="1" applyNumberFormat="1" applyFont="1" applyFill="1" applyBorder="1" applyAlignment="1">
      <alignment horizontal="right" vertical="center"/>
    </xf>
    <xf numFmtId="166" fontId="14" fillId="6" borderId="44" xfId="0" applyNumberFormat="1" applyFont="1" applyFill="1" applyBorder="1" applyAlignment="1">
      <alignment horizontal="right" vertical="center"/>
    </xf>
    <xf numFmtId="166" fontId="14" fillId="6" borderId="45" xfId="0" applyNumberFormat="1" applyFont="1" applyFill="1" applyBorder="1" applyAlignment="1">
      <alignment vertical="center"/>
    </xf>
    <xf numFmtId="166" fontId="14" fillId="6" borderId="46" xfId="0" applyNumberFormat="1" applyFont="1" applyFill="1" applyBorder="1" applyAlignment="1">
      <alignment vertical="center"/>
    </xf>
    <xf numFmtId="3" fontId="17" fillId="9" borderId="22" xfId="0" applyNumberFormat="1" applyFont="1" applyFill="1" applyBorder="1" applyAlignment="1">
      <alignment horizontal="right" vertical="center" wrapText="1"/>
    </xf>
    <xf numFmtId="3" fontId="18" fillId="8" borderId="22" xfId="0" applyNumberFormat="1" applyFont="1" applyFill="1" applyBorder="1" applyAlignment="1">
      <alignment vertical="center" wrapText="1"/>
    </xf>
    <xf numFmtId="166" fontId="16" fillId="8" borderId="22" xfId="0" applyNumberFormat="1" applyFont="1" applyFill="1" applyBorder="1" applyAlignment="1">
      <alignment horizontal="right" vertical="center"/>
    </xf>
    <xf numFmtId="166" fontId="14" fillId="6" borderId="47" xfId="0" applyNumberFormat="1" applyFont="1" applyFill="1" applyBorder="1" applyAlignment="1">
      <alignment vertical="center"/>
    </xf>
    <xf numFmtId="166" fontId="14" fillId="6" borderId="48" xfId="0" applyNumberFormat="1" applyFont="1" applyFill="1" applyBorder="1" applyAlignment="1">
      <alignment vertical="center"/>
    </xf>
    <xf numFmtId="0" fontId="13" fillId="6" borderId="27" xfId="0" quotePrefix="1" applyFont="1" applyFill="1" applyBorder="1" applyAlignment="1">
      <alignment horizontal="left" vertical="center" indent="1"/>
    </xf>
    <xf numFmtId="3" fontId="13" fillId="6" borderId="28" xfId="0" quotePrefix="1" applyNumberFormat="1" applyFont="1" applyFill="1" applyBorder="1" applyAlignment="1">
      <alignment horizontal="right" vertical="center"/>
    </xf>
    <xf numFmtId="166" fontId="14" fillId="6" borderId="28" xfId="0" applyNumberFormat="1" applyFont="1" applyFill="1" applyBorder="1" applyAlignment="1">
      <alignment horizontal="right" vertical="center"/>
    </xf>
    <xf numFmtId="166" fontId="14" fillId="6" borderId="49" xfId="0" applyNumberFormat="1" applyFont="1" applyFill="1" applyBorder="1" applyAlignment="1">
      <alignment vertical="center"/>
    </xf>
    <xf numFmtId="166" fontId="14" fillId="6" borderId="50" xfId="0" applyNumberFormat="1" applyFont="1" applyFill="1" applyBorder="1" applyAlignment="1">
      <alignment vertical="center"/>
    </xf>
    <xf numFmtId="0" fontId="13" fillId="6" borderId="30" xfId="0" quotePrefix="1" applyFont="1" applyFill="1" applyBorder="1" applyAlignment="1">
      <alignment horizontal="left" vertical="center" indent="1"/>
    </xf>
    <xf numFmtId="3" fontId="13" fillId="6" borderId="31" xfId="0" quotePrefix="1" applyNumberFormat="1" applyFont="1" applyFill="1" applyBorder="1" applyAlignment="1">
      <alignment horizontal="right" vertical="center"/>
    </xf>
    <xf numFmtId="166" fontId="14" fillId="6" borderId="31" xfId="0" applyNumberFormat="1" applyFont="1" applyFill="1" applyBorder="1" applyAlignment="1">
      <alignment horizontal="right" vertical="center"/>
    </xf>
    <xf numFmtId="166" fontId="14" fillId="6" borderId="51" xfId="0" applyNumberFormat="1" applyFont="1" applyFill="1" applyBorder="1" applyAlignment="1">
      <alignment vertical="center"/>
    </xf>
    <xf numFmtId="166" fontId="14" fillId="6" borderId="52" xfId="0" applyNumberFormat="1" applyFont="1" applyFill="1" applyBorder="1" applyAlignment="1">
      <alignment vertical="center"/>
    </xf>
    <xf numFmtId="0" fontId="13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166" fontId="19" fillId="0" borderId="0" xfId="0" applyNumberFormat="1" applyFont="1" applyAlignment="1">
      <alignment vertical="center"/>
    </xf>
    <xf numFmtId="0" fontId="11" fillId="6" borderId="0" xfId="0" applyFont="1" applyFill="1" applyAlignment="1">
      <alignment vertical="center"/>
    </xf>
    <xf numFmtId="0" fontId="6" fillId="6" borderId="0" xfId="0" applyFont="1" applyFill="1" applyAlignment="1">
      <alignment vertical="center"/>
    </xf>
    <xf numFmtId="166" fontId="19" fillId="6" borderId="0" xfId="0" applyNumberFormat="1" applyFont="1" applyFill="1" applyAlignment="1">
      <alignment vertical="center"/>
    </xf>
    <xf numFmtId="3" fontId="6" fillId="6" borderId="0" xfId="0" applyNumberFormat="1" applyFont="1" applyFill="1" applyAlignment="1">
      <alignment vertical="center"/>
    </xf>
    <xf numFmtId="0" fontId="6" fillId="6" borderId="0" xfId="0" applyFont="1" applyFill="1"/>
    <xf numFmtId="0" fontId="10" fillId="6" borderId="33" xfId="0" applyFont="1" applyFill="1" applyBorder="1" applyAlignment="1">
      <alignment vertical="center"/>
    </xf>
    <xf numFmtId="0" fontId="10" fillId="6" borderId="53" xfId="0" applyFont="1" applyFill="1" applyBorder="1" applyAlignment="1">
      <alignment horizontal="centerContinuous" vertical="center"/>
    </xf>
    <xf numFmtId="0" fontId="19" fillId="6" borderId="54" xfId="0" applyFont="1" applyFill="1" applyBorder="1" applyAlignment="1">
      <alignment horizontal="centerContinuous" vertical="center"/>
    </xf>
    <xf numFmtId="0" fontId="6" fillId="6" borderId="54" xfId="0" applyFont="1" applyFill="1" applyBorder="1" applyAlignment="1">
      <alignment horizontal="centerContinuous" vertical="center"/>
    </xf>
    <xf numFmtId="0" fontId="19" fillId="6" borderId="55" xfId="0" applyFont="1" applyFill="1" applyBorder="1" applyAlignment="1">
      <alignment horizontal="centerContinuous" vertical="center"/>
    </xf>
    <xf numFmtId="0" fontId="10" fillId="6" borderId="56" xfId="0" applyFont="1" applyFill="1" applyBorder="1" applyAlignment="1">
      <alignment horizontal="centerContinuous" vertical="center"/>
    </xf>
    <xf numFmtId="0" fontId="10" fillId="6" borderId="57" xfId="0" applyFont="1" applyFill="1" applyBorder="1" applyAlignment="1">
      <alignment horizontal="centerContinuous" vertical="center"/>
    </xf>
    <xf numFmtId="0" fontId="10" fillId="6" borderId="58" xfId="0" applyFont="1" applyFill="1" applyBorder="1" applyAlignment="1">
      <alignment horizontal="centerContinuous" vertical="center"/>
    </xf>
    <xf numFmtId="0" fontId="6" fillId="6" borderId="33" xfId="0" applyFont="1" applyFill="1" applyBorder="1" applyAlignment="1">
      <alignment horizontal="centerContinuous" vertical="center"/>
    </xf>
    <xf numFmtId="0" fontId="10" fillId="6" borderId="19" xfId="0" applyFont="1" applyFill="1" applyBorder="1" applyAlignment="1">
      <alignment horizontal="centerContinuous" vertical="center"/>
    </xf>
    <xf numFmtId="0" fontId="6" fillId="6" borderId="19" xfId="0" applyFont="1" applyFill="1" applyBorder="1" applyAlignment="1">
      <alignment horizontal="centerContinuous" vertical="center"/>
    </xf>
    <xf numFmtId="0" fontId="10" fillId="6" borderId="35" xfId="0" applyFont="1" applyFill="1" applyBorder="1" applyAlignment="1">
      <alignment vertical="top" wrapText="1"/>
    </xf>
    <xf numFmtId="0" fontId="10" fillId="6" borderId="53" xfId="0" applyFont="1" applyFill="1" applyBorder="1" applyAlignment="1">
      <alignment horizontal="centerContinuous" vertical="center" wrapText="1"/>
    </xf>
    <xf numFmtId="0" fontId="10" fillId="6" borderId="59" xfId="0" applyFont="1" applyFill="1" applyBorder="1" applyAlignment="1">
      <alignment horizontal="centerContinuous" vertical="center" wrapText="1"/>
    </xf>
    <xf numFmtId="0" fontId="10" fillId="6" borderId="60" xfId="0" applyFont="1" applyFill="1" applyBorder="1" applyAlignment="1">
      <alignment horizontal="centerContinuous" vertical="center" wrapText="1"/>
    </xf>
    <xf numFmtId="0" fontId="10" fillId="6" borderId="55" xfId="0" applyFont="1" applyFill="1" applyBorder="1" applyAlignment="1">
      <alignment horizontal="centerContinuous" vertical="center" wrapText="1"/>
    </xf>
    <xf numFmtId="0" fontId="10" fillId="6" borderId="20" xfId="0" applyFont="1" applyFill="1" applyBorder="1" applyAlignment="1">
      <alignment vertical="top"/>
    </xf>
    <xf numFmtId="0" fontId="10" fillId="6" borderId="39" xfId="0" applyFont="1" applyFill="1" applyBorder="1" applyAlignment="1">
      <alignment vertical="top"/>
    </xf>
    <xf numFmtId="0" fontId="10" fillId="6" borderId="61" xfId="0" applyFont="1" applyFill="1" applyBorder="1" applyAlignment="1">
      <alignment vertical="top" wrapText="1"/>
    </xf>
    <xf numFmtId="0" fontId="10" fillId="6" borderId="39" xfId="0" applyFont="1" applyFill="1" applyBorder="1" applyAlignment="1">
      <alignment vertical="top" wrapText="1"/>
    </xf>
    <xf numFmtId="0" fontId="15" fillId="6" borderId="20" xfId="0" applyFont="1" applyFill="1" applyBorder="1" applyAlignment="1">
      <alignment vertical="top"/>
    </xf>
    <xf numFmtId="0" fontId="15" fillId="6" borderId="37" xfId="0" applyFont="1" applyFill="1" applyBorder="1" applyAlignment="1">
      <alignment horizontal="right" vertical="center"/>
    </xf>
    <xf numFmtId="0" fontId="16" fillId="6" borderId="62" xfId="0" applyFont="1" applyFill="1" applyBorder="1" applyAlignment="1">
      <alignment horizontal="right" vertical="center"/>
    </xf>
    <xf numFmtId="0" fontId="15" fillId="6" borderId="62" xfId="0" applyFont="1" applyFill="1" applyBorder="1" applyAlignment="1">
      <alignment horizontal="right" vertical="center"/>
    </xf>
    <xf numFmtId="0" fontId="16" fillId="6" borderId="63" xfId="0" applyFont="1" applyFill="1" applyBorder="1" applyAlignment="1">
      <alignment horizontal="right" vertical="center"/>
    </xf>
    <xf numFmtId="0" fontId="20" fillId="6" borderId="21" xfId="0" applyFont="1" applyFill="1" applyBorder="1" applyAlignment="1">
      <alignment horizontal="right" vertical="center"/>
    </xf>
    <xf numFmtId="0" fontId="20" fillId="6" borderId="23" xfId="0" applyFont="1" applyFill="1" applyBorder="1" applyAlignment="1">
      <alignment horizontal="right" vertical="center"/>
    </xf>
    <xf numFmtId="3" fontId="10" fillId="8" borderId="37" xfId="0" applyNumberFormat="1" applyFont="1" applyFill="1" applyBorder="1" applyAlignment="1">
      <alignment vertical="center" wrapText="1"/>
    </xf>
    <xf numFmtId="167" fontId="10" fillId="8" borderId="62" xfId="0" applyNumberFormat="1" applyFont="1" applyFill="1" applyBorder="1" applyAlignment="1">
      <alignment vertical="center" wrapText="1"/>
    </xf>
    <xf numFmtId="3" fontId="10" fillId="8" borderId="62" xfId="0" applyNumberFormat="1" applyFont="1" applyFill="1" applyBorder="1" applyAlignment="1">
      <alignment vertical="center" wrapText="1"/>
    </xf>
    <xf numFmtId="167" fontId="10" fillId="8" borderId="63" xfId="0" applyNumberFormat="1" applyFont="1" applyFill="1" applyBorder="1" applyAlignment="1">
      <alignment vertical="center" wrapText="1"/>
    </xf>
    <xf numFmtId="167" fontId="10" fillId="8" borderId="21" xfId="0" applyNumberFormat="1" applyFont="1" applyFill="1" applyBorder="1" applyAlignment="1">
      <alignment vertical="center" wrapText="1"/>
    </xf>
    <xf numFmtId="167" fontId="10" fillId="8" borderId="23" xfId="0" applyNumberFormat="1" applyFont="1" applyFill="1" applyBorder="1" applyAlignment="1">
      <alignment vertical="center" wrapText="1"/>
    </xf>
    <xf numFmtId="0" fontId="13" fillId="6" borderId="24" xfId="0" applyFont="1" applyFill="1" applyBorder="1" applyAlignment="1">
      <alignment vertical="center" wrapText="1"/>
    </xf>
    <xf numFmtId="3" fontId="6" fillId="6" borderId="41" xfId="0" applyNumberFormat="1" applyFont="1" applyFill="1" applyBorder="1" applyAlignment="1">
      <alignment vertical="center" wrapText="1"/>
    </xf>
    <xf numFmtId="167" fontId="19" fillId="6" borderId="64" xfId="0" applyNumberFormat="1" applyFont="1" applyFill="1" applyBorder="1" applyAlignment="1">
      <alignment vertical="center"/>
    </xf>
    <xf numFmtId="3" fontId="6" fillId="6" borderId="64" xfId="0" applyNumberFormat="1" applyFont="1" applyFill="1" applyBorder="1" applyAlignment="1">
      <alignment vertical="center" wrapText="1"/>
    </xf>
    <xf numFmtId="167" fontId="19" fillId="6" borderId="65" xfId="0" applyNumberFormat="1" applyFont="1" applyFill="1" applyBorder="1" applyAlignment="1">
      <alignment vertical="center"/>
    </xf>
    <xf numFmtId="167" fontId="19" fillId="6" borderId="24" xfId="0" applyNumberFormat="1" applyFont="1" applyFill="1" applyBorder="1" applyAlignment="1">
      <alignment vertical="center"/>
    </xf>
    <xf numFmtId="167" fontId="19" fillId="6" borderId="26" xfId="0" applyNumberFormat="1" applyFont="1" applyFill="1" applyBorder="1" applyAlignment="1">
      <alignment vertical="center"/>
    </xf>
    <xf numFmtId="0" fontId="13" fillId="6" borderId="27" xfId="0" applyFont="1" applyFill="1" applyBorder="1" applyAlignment="1">
      <alignment vertical="center" wrapText="1"/>
    </xf>
    <xf numFmtId="167" fontId="19" fillId="6" borderId="66" xfId="0" applyNumberFormat="1" applyFont="1" applyFill="1" applyBorder="1" applyAlignment="1">
      <alignment vertical="center"/>
    </xf>
    <xf numFmtId="167" fontId="19" fillId="6" borderId="27" xfId="0" applyNumberFormat="1" applyFont="1" applyFill="1" applyBorder="1" applyAlignment="1">
      <alignment vertical="center"/>
    </xf>
    <xf numFmtId="3" fontId="6" fillId="6" borderId="49" xfId="0" applyNumberFormat="1" applyFont="1" applyFill="1" applyBorder="1" applyAlignment="1">
      <alignment vertical="center" wrapText="1"/>
    </xf>
    <xf numFmtId="167" fontId="19" fillId="6" borderId="29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3" fillId="6" borderId="30" xfId="0" applyFont="1" applyFill="1" applyBorder="1" applyAlignment="1">
      <alignment vertical="center" wrapText="1"/>
    </xf>
    <xf numFmtId="3" fontId="6" fillId="6" borderId="51" xfId="0" applyNumberFormat="1" applyFont="1" applyFill="1" applyBorder="1" applyAlignment="1">
      <alignment vertical="center" wrapText="1"/>
    </xf>
    <xf numFmtId="167" fontId="19" fillId="6" borderId="67" xfId="0" applyNumberFormat="1" applyFont="1" applyFill="1" applyBorder="1" applyAlignment="1">
      <alignment vertical="center"/>
    </xf>
    <xf numFmtId="3" fontId="6" fillId="6" borderId="67" xfId="0" applyNumberFormat="1" applyFont="1" applyFill="1" applyBorder="1" applyAlignment="1">
      <alignment vertical="center" wrapText="1"/>
    </xf>
    <xf numFmtId="167" fontId="19" fillId="6" borderId="68" xfId="0" applyNumberFormat="1" applyFont="1" applyFill="1" applyBorder="1" applyAlignment="1">
      <alignment vertical="center"/>
    </xf>
    <xf numFmtId="167" fontId="19" fillId="6" borderId="30" xfId="0" applyNumberFormat="1" applyFont="1" applyFill="1" applyBorder="1" applyAlignment="1">
      <alignment vertical="center"/>
    </xf>
    <xf numFmtId="167" fontId="19" fillId="6" borderId="2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49" fontId="6" fillId="6" borderId="0" xfId="0" applyNumberFormat="1" applyFont="1" applyFill="1" applyAlignment="1">
      <alignment vertical="center"/>
    </xf>
    <xf numFmtId="49" fontId="19" fillId="6" borderId="0" xfId="0" applyNumberFormat="1" applyFont="1" applyFill="1" applyAlignment="1">
      <alignment vertical="center"/>
    </xf>
    <xf numFmtId="0" fontId="20" fillId="6" borderId="63" xfId="0" applyFont="1" applyFill="1" applyBorder="1" applyAlignment="1">
      <alignment horizontal="right" vertical="center"/>
    </xf>
    <xf numFmtId="0" fontId="20" fillId="6" borderId="38" xfId="0" applyFont="1" applyFill="1" applyBorder="1" applyAlignment="1">
      <alignment horizontal="right" vertical="center"/>
    </xf>
    <xf numFmtId="0" fontId="15" fillId="2" borderId="21" xfId="0" applyFont="1" applyFill="1" applyBorder="1" applyAlignment="1">
      <alignment vertical="center"/>
    </xf>
    <xf numFmtId="3" fontId="15" fillId="2" borderId="37" xfId="0" applyNumberFormat="1" applyFont="1" applyFill="1" applyBorder="1" applyAlignment="1">
      <alignment horizontal="right" vertical="center"/>
    </xf>
    <xf numFmtId="167" fontId="16" fillId="2" borderId="62" xfId="0" applyNumberFormat="1" applyFont="1" applyFill="1" applyBorder="1" applyAlignment="1">
      <alignment horizontal="center" vertical="center"/>
    </xf>
    <xf numFmtId="3" fontId="15" fillId="2" borderId="62" xfId="0" applyNumberFormat="1" applyFont="1" applyFill="1" applyBorder="1" applyAlignment="1">
      <alignment horizontal="right" vertical="center"/>
    </xf>
    <xf numFmtId="167" fontId="16" fillId="2" borderId="63" xfId="0" applyNumberFormat="1" applyFont="1" applyFill="1" applyBorder="1" applyAlignment="1">
      <alignment horizontal="right" vertical="center"/>
    </xf>
    <xf numFmtId="167" fontId="20" fillId="2" borderId="63" xfId="0" applyNumberFormat="1" applyFont="1" applyFill="1" applyBorder="1" applyAlignment="1">
      <alignment horizontal="right" vertical="center"/>
    </xf>
    <xf numFmtId="167" fontId="20" fillId="2" borderId="38" xfId="0" applyNumberFormat="1" applyFont="1" applyFill="1" applyBorder="1" applyAlignment="1">
      <alignment horizontal="center" vertical="center"/>
    </xf>
    <xf numFmtId="0" fontId="13" fillId="6" borderId="24" xfId="0" applyFont="1" applyFill="1" applyBorder="1" applyAlignment="1">
      <alignment vertical="center"/>
    </xf>
    <xf numFmtId="167" fontId="19" fillId="6" borderId="64" xfId="0" applyNumberFormat="1" applyFont="1" applyFill="1" applyBorder="1" applyAlignment="1">
      <alignment horizontal="right" vertical="center" wrapText="1"/>
    </xf>
    <xf numFmtId="167" fontId="19" fillId="6" borderId="65" xfId="0" applyNumberFormat="1" applyFont="1" applyFill="1" applyBorder="1" applyAlignment="1">
      <alignment horizontal="right" vertical="center" wrapText="1"/>
    </xf>
    <xf numFmtId="3" fontId="6" fillId="6" borderId="41" xfId="0" applyNumberFormat="1" applyFont="1" applyFill="1" applyBorder="1" applyAlignment="1">
      <alignment horizontal="right" vertical="center" wrapText="1"/>
    </xf>
    <xf numFmtId="167" fontId="19" fillId="6" borderId="42" xfId="0" applyNumberFormat="1" applyFont="1" applyFill="1" applyBorder="1" applyAlignment="1">
      <alignment horizontal="right" vertical="center" wrapText="1"/>
    </xf>
    <xf numFmtId="0" fontId="13" fillId="6" borderId="30" xfId="0" applyFont="1" applyFill="1" applyBorder="1" applyAlignment="1">
      <alignment vertical="center"/>
    </xf>
    <xf numFmtId="167" fontId="19" fillId="6" borderId="67" xfId="0" applyNumberFormat="1" applyFont="1" applyFill="1" applyBorder="1" applyAlignment="1">
      <alignment horizontal="right" vertical="center" wrapText="1"/>
    </xf>
    <xf numFmtId="167" fontId="19" fillId="6" borderId="68" xfId="0" applyNumberFormat="1" applyFont="1" applyFill="1" applyBorder="1" applyAlignment="1">
      <alignment horizontal="right" vertical="center" wrapText="1"/>
    </xf>
    <xf numFmtId="3" fontId="6" fillId="6" borderId="51" xfId="0" applyNumberFormat="1" applyFont="1" applyFill="1" applyBorder="1" applyAlignment="1">
      <alignment horizontal="right" vertical="center" wrapText="1"/>
    </xf>
    <xf numFmtId="167" fontId="19" fillId="6" borderId="52" xfId="0" applyNumberFormat="1" applyFont="1" applyFill="1" applyBorder="1" applyAlignment="1">
      <alignment horizontal="right" vertical="center" wrapText="1"/>
    </xf>
    <xf numFmtId="0" fontId="15" fillId="2" borderId="23" xfId="0" applyFont="1" applyFill="1" applyBorder="1" applyAlignment="1">
      <alignment vertical="center"/>
    </xf>
    <xf numFmtId="3" fontId="13" fillId="2" borderId="23" xfId="0" applyNumberFormat="1" applyFont="1" applyFill="1" applyBorder="1" applyAlignment="1">
      <alignment horizontal="center" vertical="center"/>
    </xf>
    <xf numFmtId="167" fontId="14" fillId="2" borderId="23" xfId="0" applyNumberFormat="1" applyFont="1" applyFill="1" applyBorder="1" applyAlignment="1">
      <alignment horizontal="center" vertical="center"/>
    </xf>
    <xf numFmtId="3" fontId="14" fillId="2" borderId="23" xfId="0" applyNumberFormat="1" applyFont="1" applyFill="1" applyBorder="1" applyAlignment="1">
      <alignment horizontal="center" vertical="center"/>
    </xf>
    <xf numFmtId="167" fontId="19" fillId="2" borderId="23" xfId="0" applyNumberFormat="1" applyFont="1" applyFill="1" applyBorder="1" applyAlignment="1">
      <alignment horizontal="center" vertical="center"/>
    </xf>
    <xf numFmtId="3" fontId="15" fillId="8" borderId="37" xfId="0" applyNumberFormat="1" applyFont="1" applyFill="1" applyBorder="1" applyAlignment="1">
      <alignment horizontal="right" vertical="center"/>
    </xf>
    <xf numFmtId="167" fontId="15" fillId="8" borderId="62" xfId="0" applyNumberFormat="1" applyFont="1" applyFill="1" applyBorder="1" applyAlignment="1">
      <alignment horizontal="right" vertical="center"/>
    </xf>
    <xf numFmtId="3" fontId="15" fillId="8" borderId="62" xfId="0" applyNumberFormat="1" applyFont="1" applyFill="1" applyBorder="1" applyAlignment="1">
      <alignment horizontal="right" vertical="center"/>
    </xf>
    <xf numFmtId="167" fontId="15" fillId="8" borderId="63" xfId="0" applyNumberFormat="1" applyFont="1" applyFill="1" applyBorder="1" applyAlignment="1">
      <alignment horizontal="right" vertical="center"/>
    </xf>
    <xf numFmtId="167" fontId="19" fillId="8" borderId="23" xfId="0" applyNumberFormat="1" applyFont="1" applyFill="1" applyBorder="1" applyAlignment="1">
      <alignment horizontal="center" vertical="center"/>
    </xf>
    <xf numFmtId="3" fontId="17" fillId="6" borderId="41" xfId="0" applyNumberFormat="1" applyFont="1" applyFill="1" applyBorder="1" applyAlignment="1">
      <alignment horizontal="right" vertical="center" wrapText="1"/>
    </xf>
    <xf numFmtId="3" fontId="17" fillId="6" borderId="64" xfId="0" applyNumberFormat="1" applyFont="1" applyFill="1" applyBorder="1" applyAlignment="1">
      <alignment horizontal="right" vertical="center" wrapText="1"/>
    </xf>
    <xf numFmtId="3" fontId="17" fillId="6" borderId="65" xfId="0" applyNumberFormat="1" applyFont="1" applyFill="1" applyBorder="1" applyAlignment="1">
      <alignment horizontal="right" vertical="center" wrapText="1"/>
    </xf>
    <xf numFmtId="3" fontId="6" fillId="6" borderId="26" xfId="0" applyNumberFormat="1" applyFont="1" applyFill="1" applyBorder="1" applyAlignment="1">
      <alignment vertical="center"/>
    </xf>
    <xf numFmtId="0" fontId="13" fillId="6" borderId="27" xfId="0" applyFont="1" applyFill="1" applyBorder="1" applyAlignment="1">
      <alignment vertical="center"/>
    </xf>
    <xf numFmtId="3" fontId="17" fillId="6" borderId="49" xfId="0" applyNumberFormat="1" applyFont="1" applyFill="1" applyBorder="1" applyAlignment="1">
      <alignment horizontal="right" vertical="center" wrapText="1"/>
    </xf>
    <xf numFmtId="3" fontId="17" fillId="6" borderId="69" xfId="0" applyNumberFormat="1" applyFont="1" applyFill="1" applyBorder="1" applyAlignment="1">
      <alignment horizontal="right" vertical="center" wrapText="1"/>
    </xf>
    <xf numFmtId="3" fontId="17" fillId="6" borderId="66" xfId="0" applyNumberFormat="1" applyFont="1" applyFill="1" applyBorder="1" applyAlignment="1">
      <alignment horizontal="right" vertical="center" wrapText="1"/>
    </xf>
    <xf numFmtId="3" fontId="6" fillId="6" borderId="29" xfId="0" applyNumberFormat="1" applyFont="1" applyFill="1" applyBorder="1" applyAlignment="1">
      <alignment vertical="center"/>
    </xf>
    <xf numFmtId="0" fontId="6" fillId="6" borderId="27" xfId="0" applyFont="1" applyFill="1" applyBorder="1" applyAlignment="1">
      <alignment horizontal="left" vertical="center"/>
    </xf>
    <xf numFmtId="3" fontId="6" fillId="10" borderId="49" xfId="0" applyNumberFormat="1" applyFont="1" applyFill="1" applyBorder="1" applyAlignment="1">
      <alignment vertical="center" wrapText="1"/>
    </xf>
    <xf numFmtId="167" fontId="19" fillId="6" borderId="69" xfId="0" applyNumberFormat="1" applyFont="1" applyFill="1" applyBorder="1" applyAlignment="1">
      <alignment vertical="center" wrapText="1"/>
    </xf>
    <xf numFmtId="3" fontId="6" fillId="6" borderId="69" xfId="0" applyNumberFormat="1" applyFont="1" applyFill="1" applyBorder="1" applyAlignment="1">
      <alignment vertical="center" wrapText="1"/>
    </xf>
    <xf numFmtId="167" fontId="19" fillId="6" borderId="66" xfId="0" applyNumberFormat="1" applyFont="1" applyFill="1" applyBorder="1" applyAlignment="1">
      <alignment vertical="center" wrapText="1"/>
    </xf>
    <xf numFmtId="3" fontId="6" fillId="6" borderId="49" xfId="0" applyNumberFormat="1" applyFont="1" applyFill="1" applyBorder="1" applyAlignment="1">
      <alignment horizontal="right" vertical="center" wrapText="1"/>
    </xf>
    <xf numFmtId="167" fontId="19" fillId="6" borderId="29" xfId="0" applyNumberFormat="1" applyFont="1" applyFill="1" applyBorder="1" applyAlignment="1">
      <alignment vertical="center" wrapText="1"/>
    </xf>
    <xf numFmtId="0" fontId="6" fillId="6" borderId="43" xfId="0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>
      <alignment vertical="center" wrapText="1"/>
    </xf>
    <xf numFmtId="167" fontId="19" fillId="6" borderId="70" xfId="0" applyNumberFormat="1" applyFont="1" applyFill="1" applyBorder="1" applyAlignment="1">
      <alignment vertical="center" wrapText="1"/>
    </xf>
    <xf numFmtId="3" fontId="6" fillId="6" borderId="70" xfId="0" applyNumberFormat="1" applyFont="1" applyFill="1" applyBorder="1" applyAlignment="1">
      <alignment vertical="center" wrapText="1"/>
    </xf>
    <xf numFmtId="167" fontId="19" fillId="6" borderId="71" xfId="0" applyNumberFormat="1" applyFont="1" applyFill="1" applyBorder="1" applyAlignment="1">
      <alignment vertical="center" wrapText="1"/>
    </xf>
    <xf numFmtId="3" fontId="6" fillId="6" borderId="45" xfId="0" applyNumberFormat="1" applyFont="1" applyFill="1" applyBorder="1" applyAlignment="1">
      <alignment vertical="center" wrapText="1"/>
    </xf>
    <xf numFmtId="3" fontId="6" fillId="6" borderId="45" xfId="0" applyNumberFormat="1" applyFont="1" applyFill="1" applyBorder="1" applyAlignment="1">
      <alignment horizontal="right" vertical="center" wrapText="1"/>
    </xf>
    <xf numFmtId="167" fontId="19" fillId="6" borderId="72" xfId="0" applyNumberFormat="1" applyFont="1" applyFill="1" applyBorder="1" applyAlignment="1">
      <alignment vertical="center" wrapText="1"/>
    </xf>
    <xf numFmtId="167" fontId="16" fillId="8" borderId="63" xfId="0" applyNumberFormat="1" applyFont="1" applyFill="1" applyBorder="1" applyAlignment="1">
      <alignment horizontal="right" vertical="center"/>
    </xf>
    <xf numFmtId="167" fontId="19" fillId="8" borderId="63" xfId="0" applyNumberFormat="1" applyFont="1" applyFill="1" applyBorder="1" applyAlignment="1">
      <alignment horizontal="center" vertical="center"/>
    </xf>
    <xf numFmtId="167" fontId="14" fillId="8" borderId="2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6" fillId="6" borderId="30" xfId="0" applyFont="1" applyFill="1" applyBorder="1" applyAlignment="1">
      <alignment horizontal="left" vertical="center"/>
    </xf>
    <xf numFmtId="167" fontId="19" fillId="6" borderId="67" xfId="0" applyNumberFormat="1" applyFont="1" applyFill="1" applyBorder="1" applyAlignment="1">
      <alignment vertical="center" wrapText="1"/>
    </xf>
    <xf numFmtId="167" fontId="19" fillId="6" borderId="68" xfId="0" applyNumberFormat="1" applyFont="1" applyFill="1" applyBorder="1" applyAlignment="1">
      <alignment vertical="center" wrapText="1"/>
    </xf>
    <xf numFmtId="167" fontId="19" fillId="6" borderId="2" xfId="0" applyNumberFormat="1" applyFont="1" applyFill="1" applyBorder="1" applyAlignment="1">
      <alignment vertical="center" wrapText="1"/>
    </xf>
    <xf numFmtId="49" fontId="10" fillId="6" borderId="0" xfId="0" applyNumberFormat="1" applyFont="1" applyFill="1" applyAlignment="1">
      <alignment horizontal="left" vertical="center" wrapText="1"/>
    </xf>
    <xf numFmtId="0" fontId="10" fillId="6" borderId="73" xfId="0" applyFont="1" applyFill="1" applyBorder="1" applyAlignment="1">
      <alignment horizontal="centerContinuous" vertical="center"/>
    </xf>
    <xf numFmtId="0" fontId="10" fillId="6" borderId="73" xfId="0" applyFont="1" applyFill="1" applyBorder="1" applyAlignment="1">
      <alignment horizontal="centerContinuous" vertical="center" wrapText="1"/>
    </xf>
    <xf numFmtId="0" fontId="10" fillId="6" borderId="20" xfId="0" applyFont="1" applyFill="1" applyBorder="1" applyAlignment="1">
      <alignment vertical="top" wrapText="1"/>
    </xf>
    <xf numFmtId="0" fontId="16" fillId="6" borderId="74" xfId="0" applyFont="1" applyFill="1" applyBorder="1" applyAlignment="1">
      <alignment horizontal="right" vertical="center"/>
    </xf>
    <xf numFmtId="0" fontId="16" fillId="6" borderId="21" xfId="0" applyFont="1" applyFill="1" applyBorder="1" applyAlignment="1">
      <alignment horizontal="right" vertical="center"/>
    </xf>
    <xf numFmtId="0" fontId="10" fillId="8" borderId="21" xfId="0" applyFont="1" applyFill="1" applyBorder="1" applyAlignment="1">
      <alignment vertical="center"/>
    </xf>
    <xf numFmtId="167" fontId="20" fillId="8" borderId="74" xfId="0" applyNumberFormat="1" applyFont="1" applyFill="1" applyBorder="1" applyAlignment="1">
      <alignment horizontal="right" vertical="center"/>
    </xf>
    <xf numFmtId="167" fontId="20" fillId="8" borderId="21" xfId="0" applyNumberFormat="1" applyFont="1" applyFill="1" applyBorder="1" applyAlignment="1">
      <alignment horizontal="right" vertical="center"/>
    </xf>
    <xf numFmtId="167" fontId="20" fillId="8" borderId="23" xfId="0" applyNumberFormat="1" applyFont="1" applyFill="1" applyBorder="1" applyAlignment="1">
      <alignment horizontal="right" vertical="center"/>
    </xf>
    <xf numFmtId="0" fontId="6" fillId="6" borderId="24" xfId="0" applyFont="1" applyFill="1" applyBorder="1" applyAlignment="1">
      <alignment vertical="center"/>
    </xf>
    <xf numFmtId="167" fontId="19" fillId="6" borderId="75" xfId="0" applyNumberFormat="1" applyFont="1" applyFill="1" applyBorder="1" applyAlignment="1">
      <alignment vertical="center" wrapText="1"/>
    </xf>
    <xf numFmtId="167" fontId="19" fillId="6" borderId="24" xfId="0" applyNumberFormat="1" applyFont="1" applyFill="1" applyBorder="1" applyAlignment="1">
      <alignment vertical="center" wrapText="1"/>
    </xf>
    <xf numFmtId="167" fontId="19" fillId="6" borderId="26" xfId="0" applyNumberFormat="1" applyFont="1" applyFill="1" applyBorder="1" applyAlignment="1">
      <alignment vertical="center" wrapText="1"/>
    </xf>
    <xf numFmtId="0" fontId="6" fillId="6" borderId="27" xfId="0" applyFont="1" applyFill="1" applyBorder="1" applyAlignment="1">
      <alignment vertical="center"/>
    </xf>
    <xf numFmtId="167" fontId="19" fillId="6" borderId="76" xfId="0" applyNumberFormat="1" applyFont="1" applyFill="1" applyBorder="1" applyAlignment="1">
      <alignment vertical="center" wrapText="1"/>
    </xf>
    <xf numFmtId="167" fontId="19" fillId="6" borderId="27" xfId="0" applyNumberFormat="1" applyFont="1" applyFill="1" applyBorder="1" applyAlignment="1">
      <alignment vertical="center" wrapText="1"/>
    </xf>
    <xf numFmtId="0" fontId="13" fillId="6" borderId="43" xfId="0" applyFont="1" applyFill="1" applyBorder="1" applyAlignment="1">
      <alignment vertical="center"/>
    </xf>
    <xf numFmtId="167" fontId="19" fillId="6" borderId="77" xfId="0" applyNumberFormat="1" applyFont="1" applyFill="1" applyBorder="1" applyAlignment="1">
      <alignment vertical="center" wrapText="1"/>
    </xf>
    <xf numFmtId="167" fontId="19" fillId="6" borderId="43" xfId="0" applyNumberFormat="1" applyFont="1" applyFill="1" applyBorder="1" applyAlignment="1">
      <alignment vertical="center" wrapText="1"/>
    </xf>
    <xf numFmtId="167" fontId="19" fillId="8" borderId="23" xfId="0" applyNumberFormat="1" applyFont="1" applyFill="1" applyBorder="1" applyAlignment="1">
      <alignment horizontal="right" vertical="center"/>
    </xf>
    <xf numFmtId="0" fontId="6" fillId="6" borderId="30" xfId="0" applyFont="1" applyFill="1" applyBorder="1" applyAlignment="1">
      <alignment vertical="center"/>
    </xf>
    <xf numFmtId="167" fontId="19" fillId="6" borderId="78" xfId="0" applyNumberFormat="1" applyFont="1" applyFill="1" applyBorder="1" applyAlignment="1">
      <alignment vertical="center" wrapText="1"/>
    </xf>
    <xf numFmtId="167" fontId="19" fillId="6" borderId="30" xfId="0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horizontal="right" vertical="center"/>
    </xf>
    <xf numFmtId="166" fontId="14" fillId="0" borderId="0" xfId="0" applyNumberFormat="1" applyFont="1" applyAlignment="1">
      <alignment horizontal="right" vertical="center"/>
    </xf>
    <xf numFmtId="3" fontId="15" fillId="0" borderId="0" xfId="0" applyNumberFormat="1" applyFont="1" applyAlignment="1">
      <alignment vertical="center"/>
    </xf>
    <xf numFmtId="166" fontId="20" fillId="0" borderId="0" xfId="0" applyNumberFormat="1" applyFont="1" applyAlignment="1">
      <alignment horizontal="right" vertical="center"/>
    </xf>
    <xf numFmtId="0" fontId="11" fillId="6" borderId="0" xfId="0" applyFont="1" applyFill="1" applyAlignment="1">
      <alignment horizontal="left" vertical="center"/>
    </xf>
    <xf numFmtId="0" fontId="10" fillId="6" borderId="79" xfId="0" applyFont="1" applyFill="1" applyBorder="1" applyAlignment="1">
      <alignment horizontal="centerContinuous" vertical="center"/>
    </xf>
    <xf numFmtId="0" fontId="10" fillId="6" borderId="80" xfId="0" applyFont="1" applyFill="1" applyBorder="1" applyAlignment="1">
      <alignment horizontal="centerContinuous" vertical="center"/>
    </xf>
    <xf numFmtId="0" fontId="6" fillId="6" borderId="81" xfId="0" applyFont="1" applyFill="1" applyBorder="1" applyAlignment="1">
      <alignment horizontal="centerContinuous" vertical="center"/>
    </xf>
    <xf numFmtId="0" fontId="10" fillId="6" borderId="61" xfId="0" applyFont="1" applyFill="1" applyBorder="1" applyAlignment="1">
      <alignment vertical="top"/>
    </xf>
    <xf numFmtId="0" fontId="16" fillId="6" borderId="38" xfId="0" applyFont="1" applyFill="1" applyBorder="1" applyAlignment="1">
      <alignment horizontal="right" vertical="center"/>
    </xf>
    <xf numFmtId="167" fontId="14" fillId="8" borderId="62" xfId="0" applyNumberFormat="1" applyFont="1" applyFill="1" applyBorder="1" applyAlignment="1">
      <alignment horizontal="right" vertical="center"/>
    </xf>
    <xf numFmtId="167" fontId="14" fillId="8" borderId="21" xfId="0" applyNumberFormat="1" applyFont="1" applyFill="1" applyBorder="1" applyAlignment="1">
      <alignment horizontal="right" vertical="center"/>
    </xf>
    <xf numFmtId="167" fontId="19" fillId="8" borderId="38" xfId="0" applyNumberFormat="1" applyFont="1" applyFill="1" applyBorder="1" applyAlignment="1">
      <alignment horizontal="right" vertical="center"/>
    </xf>
    <xf numFmtId="167" fontId="19" fillId="6" borderId="64" xfId="0" applyNumberFormat="1" applyFont="1" applyFill="1" applyBorder="1" applyAlignment="1">
      <alignment vertical="center" wrapText="1"/>
    </xf>
    <xf numFmtId="167" fontId="19" fillId="6" borderId="65" xfId="0" applyNumberFormat="1" applyFont="1" applyFill="1" applyBorder="1" applyAlignment="1">
      <alignment vertical="center" wrapText="1"/>
    </xf>
    <xf numFmtId="167" fontId="19" fillId="6" borderId="42" xfId="0" applyNumberFormat="1" applyFont="1" applyFill="1" applyBorder="1" applyAlignment="1">
      <alignment vertical="center" wrapText="1"/>
    </xf>
    <xf numFmtId="167" fontId="19" fillId="6" borderId="50" xfId="0" applyNumberFormat="1" applyFont="1" applyFill="1" applyBorder="1" applyAlignment="1">
      <alignment vertical="center" wrapText="1"/>
    </xf>
    <xf numFmtId="167" fontId="19" fillId="6" borderId="46" xfId="0" applyNumberFormat="1" applyFont="1" applyFill="1" applyBorder="1" applyAlignment="1">
      <alignment vertical="center" wrapText="1"/>
    </xf>
    <xf numFmtId="167" fontId="16" fillId="8" borderId="21" xfId="0" applyNumberFormat="1" applyFont="1" applyFill="1" applyBorder="1" applyAlignment="1">
      <alignment horizontal="right" vertical="center"/>
    </xf>
    <xf numFmtId="167" fontId="13" fillId="8" borderId="63" xfId="0" applyNumberFormat="1" applyFont="1" applyFill="1" applyBorder="1" applyAlignment="1">
      <alignment horizontal="right" vertical="center"/>
    </xf>
    <xf numFmtId="167" fontId="13" fillId="8" borderId="38" xfId="0" applyNumberFormat="1" applyFont="1" applyFill="1" applyBorder="1" applyAlignment="1">
      <alignment horizontal="right" vertical="center"/>
    </xf>
    <xf numFmtId="167" fontId="19" fillId="6" borderId="64" xfId="0" applyNumberFormat="1" applyFont="1" applyFill="1" applyBorder="1" applyAlignment="1">
      <alignment vertical="top" wrapText="1"/>
    </xf>
    <xf numFmtId="167" fontId="19" fillId="6" borderId="24" xfId="0" applyNumberFormat="1" applyFont="1" applyFill="1" applyBorder="1" applyAlignment="1">
      <alignment vertical="top" wrapText="1"/>
    </xf>
    <xf numFmtId="167" fontId="19" fillId="6" borderId="65" xfId="0" applyNumberFormat="1" applyFont="1" applyFill="1" applyBorder="1" applyAlignment="1">
      <alignment vertical="top" wrapText="1"/>
    </xf>
    <xf numFmtId="167" fontId="19" fillId="6" borderId="42" xfId="0" applyNumberFormat="1" applyFont="1" applyFill="1" applyBorder="1" applyAlignment="1">
      <alignment vertical="top" wrapText="1"/>
    </xf>
    <xf numFmtId="167" fontId="19" fillId="6" borderId="69" xfId="0" applyNumberFormat="1" applyFont="1" applyFill="1" applyBorder="1" applyAlignment="1">
      <alignment vertical="top" wrapText="1"/>
    </xf>
    <xf numFmtId="167" fontId="19" fillId="6" borderId="27" xfId="0" applyNumberFormat="1" applyFont="1" applyFill="1" applyBorder="1" applyAlignment="1">
      <alignment vertical="top" wrapText="1"/>
    </xf>
    <xf numFmtId="167" fontId="19" fillId="6" borderId="66" xfId="0" applyNumberFormat="1" applyFont="1" applyFill="1" applyBorder="1" applyAlignment="1">
      <alignment vertical="top" wrapText="1"/>
    </xf>
    <xf numFmtId="167" fontId="19" fillId="6" borderId="50" xfId="0" applyNumberFormat="1" applyFont="1" applyFill="1" applyBorder="1" applyAlignment="1">
      <alignment vertical="top" wrapText="1"/>
    </xf>
    <xf numFmtId="167" fontId="19" fillId="6" borderId="67" xfId="0" applyNumberFormat="1" applyFont="1" applyFill="1" applyBorder="1" applyAlignment="1">
      <alignment vertical="top" wrapText="1"/>
    </xf>
    <xf numFmtId="167" fontId="19" fillId="6" borderId="30" xfId="0" applyNumberFormat="1" applyFont="1" applyFill="1" applyBorder="1" applyAlignment="1">
      <alignment vertical="top" wrapText="1"/>
    </xf>
    <xf numFmtId="167" fontId="19" fillId="6" borderId="68" xfId="0" applyNumberFormat="1" applyFont="1" applyFill="1" applyBorder="1" applyAlignment="1">
      <alignment vertical="top" wrapText="1"/>
    </xf>
    <xf numFmtId="167" fontId="19" fillId="6" borderId="52" xfId="0" applyNumberFormat="1" applyFont="1" applyFill="1" applyBorder="1" applyAlignment="1">
      <alignment vertical="top" wrapText="1"/>
    </xf>
    <xf numFmtId="0" fontId="6" fillId="6" borderId="33" xfId="0" applyFont="1" applyFill="1" applyBorder="1" applyAlignment="1">
      <alignment vertical="center" wrapText="1"/>
    </xf>
    <xf numFmtId="0" fontId="10" fillId="6" borderId="32" xfId="0" applyFont="1" applyFill="1" applyBorder="1" applyAlignment="1">
      <alignment horizontal="centerContinuous" vertical="center"/>
    </xf>
    <xf numFmtId="0" fontId="6" fillId="6" borderId="23" xfId="0" applyFont="1" applyFill="1" applyBorder="1" applyAlignment="1">
      <alignment horizontal="centerContinuous" vertical="center"/>
    </xf>
    <xf numFmtId="0" fontId="15" fillId="0" borderId="37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167" fontId="15" fillId="8" borderId="23" xfId="0" applyNumberFormat="1" applyFont="1" applyFill="1" applyBorder="1" applyAlignment="1">
      <alignment horizontal="right" vertical="center"/>
    </xf>
    <xf numFmtId="0" fontId="13" fillId="0" borderId="24" xfId="0" applyFont="1" applyBorder="1" applyAlignment="1">
      <alignment vertical="center"/>
    </xf>
    <xf numFmtId="3" fontId="6" fillId="0" borderId="41" xfId="0" applyNumberFormat="1" applyFont="1" applyBorder="1" applyAlignment="1">
      <alignment vertical="center" wrapText="1"/>
    </xf>
    <xf numFmtId="167" fontId="19" fillId="0" borderId="26" xfId="0" applyNumberFormat="1" applyFont="1" applyBorder="1" applyAlignment="1">
      <alignment vertical="center" wrapText="1"/>
    </xf>
    <xf numFmtId="0" fontId="13" fillId="0" borderId="27" xfId="0" applyFont="1" applyBorder="1" applyAlignment="1">
      <alignment vertical="center"/>
    </xf>
    <xf numFmtId="3" fontId="6" fillId="0" borderId="49" xfId="0" applyNumberFormat="1" applyFont="1" applyBorder="1" applyAlignment="1">
      <alignment vertical="center" wrapText="1"/>
    </xf>
    <xf numFmtId="167" fontId="19" fillId="0" borderId="29" xfId="0" applyNumberFormat="1" applyFont="1" applyBorder="1" applyAlignment="1">
      <alignment vertical="center" wrapText="1"/>
    </xf>
    <xf numFmtId="0" fontId="6" fillId="6" borderId="43" xfId="0" applyFont="1" applyFill="1" applyBorder="1" applyAlignment="1">
      <alignment vertical="center"/>
    </xf>
    <xf numFmtId="167" fontId="19" fillId="6" borderId="26" xfId="0" applyNumberFormat="1" applyFont="1" applyFill="1" applyBorder="1" applyAlignment="1">
      <alignment vertical="top" wrapText="1"/>
    </xf>
    <xf numFmtId="167" fontId="19" fillId="6" borderId="29" xfId="0" applyNumberFormat="1" applyFont="1" applyFill="1" applyBorder="1" applyAlignment="1">
      <alignment vertical="top" wrapText="1"/>
    </xf>
    <xf numFmtId="167" fontId="19" fillId="6" borderId="2" xfId="0" applyNumberFormat="1" applyFont="1" applyFill="1" applyBorder="1" applyAlignment="1">
      <alignment vertical="top" wrapText="1"/>
    </xf>
    <xf numFmtId="49" fontId="6" fillId="0" borderId="0" xfId="0" applyNumberFormat="1" applyFont="1" applyAlignment="1">
      <alignment vertical="center"/>
    </xf>
    <xf numFmtId="3" fontId="25" fillId="0" borderId="0" xfId="0" applyNumberFormat="1" applyFont="1" applyAlignment="1">
      <alignment horizontal="right" vertical="center"/>
    </xf>
    <xf numFmtId="166" fontId="26" fillId="0" borderId="0" xfId="0" applyNumberFormat="1" applyFont="1" applyAlignment="1">
      <alignment horizontal="right" vertical="center"/>
    </xf>
    <xf numFmtId="49" fontId="13" fillId="6" borderId="0" xfId="0" applyNumberFormat="1" applyFont="1" applyFill="1" applyAlignment="1">
      <alignment vertical="center"/>
    </xf>
    <xf numFmtId="49" fontId="14" fillId="6" borderId="0" xfId="0" applyNumberFormat="1" applyFont="1" applyFill="1" applyAlignment="1">
      <alignment vertical="center"/>
    </xf>
    <xf numFmtId="0" fontId="15" fillId="6" borderId="82" xfId="0" applyFont="1" applyFill="1" applyBorder="1" applyAlignment="1">
      <alignment vertical="center"/>
    </xf>
    <xf numFmtId="0" fontId="15" fillId="6" borderId="83" xfId="0" applyFont="1" applyFill="1" applyBorder="1" applyAlignment="1">
      <alignment horizontal="right" vertical="center"/>
    </xf>
    <xf numFmtId="0" fontId="16" fillId="6" borderId="84" xfId="0" applyFont="1" applyFill="1" applyBorder="1" applyAlignment="1">
      <alignment horizontal="right" vertical="center"/>
    </xf>
    <xf numFmtId="0" fontId="15" fillId="2" borderId="85" xfId="0" applyFont="1" applyFill="1" applyBorder="1" applyAlignment="1">
      <alignment vertical="center"/>
    </xf>
    <xf numFmtId="3" fontId="18" fillId="2" borderId="86" xfId="0" applyNumberFormat="1" applyFont="1" applyFill="1" applyBorder="1" applyAlignment="1">
      <alignment vertical="center" wrapText="1"/>
    </xf>
    <xf numFmtId="167" fontId="18" fillId="2" borderId="87" xfId="0" applyNumberFormat="1" applyFont="1" applyFill="1" applyBorder="1" applyAlignment="1">
      <alignment vertical="center" wrapText="1"/>
    </xf>
    <xf numFmtId="0" fontId="15" fillId="8" borderId="85" xfId="0" applyFont="1" applyFill="1" applyBorder="1" applyAlignment="1">
      <alignment vertical="center"/>
    </xf>
    <xf numFmtId="3" fontId="18" fillId="8" borderId="86" xfId="0" applyNumberFormat="1" applyFont="1" applyFill="1" applyBorder="1" applyAlignment="1">
      <alignment vertical="center" wrapText="1"/>
    </xf>
    <xf numFmtId="167" fontId="16" fillId="8" borderId="87" xfId="0" applyNumberFormat="1" applyFont="1" applyFill="1" applyBorder="1" applyAlignment="1">
      <alignment horizontal="right" vertical="center"/>
    </xf>
    <xf numFmtId="0" fontId="13" fillId="9" borderId="85" xfId="0" applyFont="1" applyFill="1" applyBorder="1" applyAlignment="1">
      <alignment vertical="center"/>
    </xf>
    <xf numFmtId="3" fontId="17" fillId="9" borderId="86" xfId="0" applyNumberFormat="1" applyFont="1" applyFill="1" applyBorder="1" applyAlignment="1">
      <alignment vertical="center" wrapText="1"/>
    </xf>
    <xf numFmtId="167" fontId="14" fillId="9" borderId="87" xfId="0" applyNumberFormat="1" applyFont="1" applyFill="1" applyBorder="1" applyAlignment="1">
      <alignment horizontal="right" vertical="center"/>
    </xf>
    <xf numFmtId="167" fontId="14" fillId="6" borderId="26" xfId="0" applyNumberFormat="1" applyFont="1" applyFill="1" applyBorder="1" applyAlignment="1">
      <alignment horizontal="right" vertical="center"/>
    </xf>
    <xf numFmtId="0" fontId="13" fillId="6" borderId="88" xfId="0" quotePrefix="1" applyFont="1" applyFill="1" applyBorder="1" applyAlignment="1">
      <alignment horizontal="left" vertical="center" indent="1"/>
    </xf>
    <xf numFmtId="3" fontId="13" fillId="6" borderId="89" xfId="0" quotePrefix="1" applyNumberFormat="1" applyFont="1" applyFill="1" applyBorder="1" applyAlignment="1">
      <alignment horizontal="right" vertical="center"/>
    </xf>
    <xf numFmtId="167" fontId="14" fillId="6" borderId="90" xfId="0" applyNumberFormat="1" applyFont="1" applyFill="1" applyBorder="1" applyAlignment="1">
      <alignment horizontal="right" vertical="center"/>
    </xf>
    <xf numFmtId="0" fontId="13" fillId="6" borderId="27" xfId="0" applyFont="1" applyFill="1" applyBorder="1" applyAlignment="1">
      <alignment horizontal="left" vertical="center" indent="1"/>
    </xf>
    <xf numFmtId="167" fontId="14" fillId="6" borderId="29" xfId="0" applyNumberFormat="1" applyFont="1" applyFill="1" applyBorder="1" applyAlignment="1">
      <alignment horizontal="right" vertical="center"/>
    </xf>
    <xf numFmtId="167" fontId="14" fillId="6" borderId="2" xfId="0" applyNumberFormat="1" applyFont="1" applyFill="1" applyBorder="1" applyAlignment="1">
      <alignment horizontal="right" vertical="center"/>
    </xf>
    <xf numFmtId="49" fontId="6" fillId="0" borderId="0" xfId="0" applyNumberFormat="1" applyFont="1"/>
    <xf numFmtId="167" fontId="20" fillId="8" borderId="62" xfId="0" applyNumberFormat="1" applyFont="1" applyFill="1" applyBorder="1" applyAlignment="1">
      <alignment horizontal="right" vertical="center"/>
    </xf>
    <xf numFmtId="167" fontId="20" fillId="8" borderId="63" xfId="0" applyNumberFormat="1" applyFont="1" applyFill="1" applyBorder="1" applyAlignment="1">
      <alignment horizontal="right" vertical="center"/>
    </xf>
    <xf numFmtId="0" fontId="6" fillId="6" borderId="30" xfId="0" applyFont="1" applyFill="1" applyBorder="1" applyAlignment="1">
      <alignment vertical="center" wrapText="1"/>
    </xf>
    <xf numFmtId="3" fontId="6" fillId="0" borderId="0" xfId="0" applyNumberFormat="1" applyFont="1" applyAlignment="1">
      <alignment vertical="center" wrapText="1"/>
    </xf>
    <xf numFmtId="166" fontId="19" fillId="0" borderId="0" xfId="0" applyNumberFormat="1" applyFont="1" applyAlignment="1">
      <alignment vertical="center" wrapText="1"/>
    </xf>
    <xf numFmtId="0" fontId="11" fillId="0" borderId="0" xfId="0" applyFont="1" applyAlignment="1">
      <alignment vertical="center"/>
    </xf>
    <xf numFmtId="0" fontId="19" fillId="6" borderId="91" xfId="0" applyFont="1" applyFill="1" applyBorder="1" applyAlignment="1">
      <alignment horizontal="centerContinuous" vertical="center"/>
    </xf>
    <xf numFmtId="0" fontId="6" fillId="6" borderId="92" xfId="0" applyFont="1" applyFill="1" applyBorder="1" applyAlignment="1">
      <alignment horizontal="centerContinuous" vertical="center"/>
    </xf>
    <xf numFmtId="0" fontId="19" fillId="6" borderId="93" xfId="0" applyFont="1" applyFill="1" applyBorder="1" applyAlignment="1">
      <alignment horizontal="centerContinuous" vertical="center"/>
    </xf>
    <xf numFmtId="0" fontId="10" fillId="6" borderId="94" xfId="0" applyFont="1" applyFill="1" applyBorder="1" applyAlignment="1">
      <alignment horizontal="centerContinuous" vertical="center" wrapText="1"/>
    </xf>
    <xf numFmtId="0" fontId="10" fillId="6" borderId="93" xfId="0" applyFont="1" applyFill="1" applyBorder="1" applyAlignment="1">
      <alignment horizontal="centerContinuous" vertical="center" wrapText="1"/>
    </xf>
    <xf numFmtId="3" fontId="6" fillId="0" borderId="0" xfId="0" applyNumberFormat="1" applyFont="1"/>
    <xf numFmtId="0" fontId="10" fillId="6" borderId="37" xfId="0" applyFont="1" applyFill="1" applyBorder="1" applyAlignment="1">
      <alignment horizontal="right" vertical="center"/>
    </xf>
    <xf numFmtId="0" fontId="20" fillId="6" borderId="62" xfId="0" applyFont="1" applyFill="1" applyBorder="1" applyAlignment="1">
      <alignment horizontal="right" vertical="center"/>
    </xf>
    <xf numFmtId="0" fontId="10" fillId="6" borderId="62" xfId="0" applyFont="1" applyFill="1" applyBorder="1" applyAlignment="1">
      <alignment horizontal="right" vertical="center"/>
    </xf>
    <xf numFmtId="0" fontId="15" fillId="8" borderId="21" xfId="0" applyFont="1" applyFill="1" applyBorder="1" applyAlignment="1">
      <alignment vertical="center" wrapText="1"/>
    </xf>
    <xf numFmtId="0" fontId="6" fillId="6" borderId="24" xfId="0" applyFont="1" applyFill="1" applyBorder="1" applyAlignment="1">
      <alignment horizontal="left" vertical="center"/>
    </xf>
    <xf numFmtId="167" fontId="19" fillId="6" borderId="24" xfId="0" applyNumberFormat="1" applyFont="1" applyFill="1" applyBorder="1" applyAlignment="1">
      <alignment horizontal="right" vertical="center" wrapText="1"/>
    </xf>
    <xf numFmtId="167" fontId="19" fillId="6" borderId="29" xfId="0" applyNumberFormat="1" applyFont="1" applyFill="1" applyBorder="1" applyAlignment="1">
      <alignment horizontal="right" vertical="center" wrapText="1"/>
    </xf>
    <xf numFmtId="0" fontId="6" fillId="6" borderId="27" xfId="0" applyFont="1" applyFill="1" applyBorder="1" applyAlignment="1">
      <alignment horizontal="left"/>
    </xf>
    <xf numFmtId="167" fontId="19" fillId="6" borderId="69" xfId="0" applyNumberFormat="1" applyFont="1" applyFill="1" applyBorder="1" applyAlignment="1">
      <alignment horizontal="right" vertical="center" wrapText="1"/>
    </xf>
    <xf numFmtId="167" fontId="19" fillId="6" borderId="27" xfId="0" applyNumberFormat="1" applyFont="1" applyFill="1" applyBorder="1" applyAlignment="1">
      <alignment horizontal="right" vertical="center" wrapText="1"/>
    </xf>
    <xf numFmtId="0" fontId="17" fillId="6" borderId="30" xfId="0" applyFont="1" applyFill="1" applyBorder="1" applyAlignment="1">
      <alignment horizontal="left" wrapText="1"/>
    </xf>
    <xf numFmtId="3" fontId="17" fillId="6" borderId="51" xfId="0" applyNumberFormat="1" applyFont="1" applyFill="1" applyBorder="1" applyAlignment="1">
      <alignment vertical="center" wrapText="1"/>
    </xf>
    <xf numFmtId="167" fontId="27" fillId="6" borderId="67" xfId="0" applyNumberFormat="1" applyFont="1" applyFill="1" applyBorder="1" applyAlignment="1">
      <alignment horizontal="right" vertical="center" wrapText="1"/>
    </xf>
    <xf numFmtId="3" fontId="17" fillId="6" borderId="67" xfId="0" applyNumberFormat="1" applyFont="1" applyFill="1" applyBorder="1" applyAlignment="1">
      <alignment vertical="center" wrapText="1"/>
    </xf>
    <xf numFmtId="167" fontId="27" fillId="6" borderId="30" xfId="0" applyNumberFormat="1" applyFont="1" applyFill="1" applyBorder="1" applyAlignment="1">
      <alignment horizontal="right" vertical="center" wrapText="1"/>
    </xf>
    <xf numFmtId="167" fontId="27" fillId="6" borderId="2" xfId="0" applyNumberFormat="1" applyFont="1" applyFill="1" applyBorder="1" applyAlignment="1">
      <alignment horizontal="right" vertical="center" wrapText="1"/>
    </xf>
    <xf numFmtId="49" fontId="28" fillId="0" borderId="0" xfId="0" applyNumberFormat="1" applyFont="1" applyAlignment="1">
      <alignment vertical="center"/>
    </xf>
    <xf numFmtId="49" fontId="2" fillId="0" borderId="95" xfId="0" applyNumberFormat="1" applyFont="1" applyBorder="1"/>
    <xf numFmtId="0" fontId="10" fillId="6" borderId="96" xfId="0" applyFont="1" applyFill="1" applyBorder="1" applyAlignment="1">
      <alignment horizontal="right" vertical="center"/>
    </xf>
    <xf numFmtId="0" fontId="20" fillId="6" borderId="96" xfId="0" applyFont="1" applyFill="1" applyBorder="1" applyAlignment="1">
      <alignment horizontal="right" vertical="center"/>
    </xf>
    <xf numFmtId="0" fontId="15" fillId="8" borderId="96" xfId="0" applyFont="1" applyFill="1" applyBorder="1" applyAlignment="1">
      <alignment vertical="center" wrapText="1"/>
    </xf>
    <xf numFmtId="3" fontId="2" fillId="8" borderId="96" xfId="0" applyNumberFormat="1" applyFont="1" applyFill="1" applyBorder="1"/>
    <xf numFmtId="167" fontId="20" fillId="8" borderId="96" xfId="0" applyNumberFormat="1" applyFont="1" applyFill="1" applyBorder="1" applyAlignment="1">
      <alignment horizontal="right" vertical="center"/>
    </xf>
    <xf numFmtId="0" fontId="0" fillId="0" borderId="96" xfId="0" applyBorder="1"/>
    <xf numFmtId="3" fontId="0" fillId="0" borderId="96" xfId="0" applyNumberFormat="1" applyBorder="1"/>
    <xf numFmtId="9" fontId="29" fillId="0" borderId="96" xfId="1" applyFont="1" applyBorder="1" applyAlignment="1">
      <alignment horizontal="right"/>
    </xf>
    <xf numFmtId="0" fontId="4" fillId="0" borderId="96" xfId="0" applyFont="1" applyBorder="1"/>
    <xf numFmtId="0" fontId="0" fillId="0" borderId="0" xfId="0" applyAlignment="1">
      <alignment vertical="top" wrapText="1"/>
    </xf>
    <xf numFmtId="49" fontId="0" fillId="0" borderId="0" xfId="0" applyNumberFormat="1"/>
    <xf numFmtId="167" fontId="29" fillId="8" borderId="96" xfId="0" applyNumberFormat="1" applyFont="1" applyFill="1" applyBorder="1" applyAlignment="1">
      <alignment horizontal="right"/>
    </xf>
    <xf numFmtId="0" fontId="10" fillId="0" borderId="33" xfId="0" applyFont="1" applyBorder="1" applyAlignment="1">
      <alignment vertical="center"/>
    </xf>
    <xf numFmtId="0" fontId="10" fillId="6" borderId="97" xfId="0" applyFont="1" applyFill="1" applyBorder="1" applyAlignment="1">
      <alignment horizontal="centerContinuous" vertical="center"/>
    </xf>
    <xf numFmtId="0" fontId="6" fillId="6" borderId="98" xfId="0" applyFont="1" applyFill="1" applyBorder="1" applyAlignment="1">
      <alignment horizontal="centerContinuous" vertical="center"/>
    </xf>
    <xf numFmtId="0" fontId="10" fillId="0" borderId="39" xfId="0" applyFont="1" applyBorder="1" applyAlignment="1">
      <alignment vertical="center"/>
    </xf>
    <xf numFmtId="0" fontId="10" fillId="0" borderId="37" xfId="0" applyFont="1" applyBorder="1" applyAlignment="1">
      <alignment horizontal="right" vertical="center"/>
    </xf>
    <xf numFmtId="0" fontId="20" fillId="0" borderId="38" xfId="0" applyFont="1" applyBorder="1" applyAlignment="1">
      <alignment horizontal="right" vertical="center"/>
    </xf>
    <xf numFmtId="167" fontId="20" fillId="8" borderId="38" xfId="0" applyNumberFormat="1" applyFont="1" applyFill="1" applyBorder="1" applyAlignment="1">
      <alignment horizontal="right" vertical="center"/>
    </xf>
    <xf numFmtId="0" fontId="6" fillId="0" borderId="24" xfId="0" applyFont="1" applyBorder="1" applyAlignment="1">
      <alignment horizontal="left" vertical="center"/>
    </xf>
    <xf numFmtId="167" fontId="19" fillId="0" borderId="42" xfId="0" applyNumberFormat="1" applyFont="1" applyBorder="1" applyAlignment="1">
      <alignment vertical="center" wrapText="1"/>
    </xf>
    <xf numFmtId="0" fontId="6" fillId="0" borderId="27" xfId="0" applyFont="1" applyBorder="1" applyAlignment="1">
      <alignment horizontal="left"/>
    </xf>
    <xf numFmtId="167" fontId="19" fillId="0" borderId="50" xfId="0" applyNumberFormat="1" applyFont="1" applyBorder="1" applyAlignment="1">
      <alignment vertical="center" wrapText="1"/>
    </xf>
    <xf numFmtId="0" fontId="6" fillId="0" borderId="27" xfId="0" applyFont="1" applyBorder="1" applyAlignment="1">
      <alignment horizontal="left" vertical="center"/>
    </xf>
    <xf numFmtId="0" fontId="6" fillId="0" borderId="30" xfId="0" applyFont="1" applyBorder="1" applyAlignment="1">
      <alignment horizontal="left" wrapText="1"/>
    </xf>
    <xf numFmtId="3" fontId="6" fillId="0" borderId="51" xfId="0" applyNumberFormat="1" applyFont="1" applyBorder="1" applyAlignment="1">
      <alignment vertical="center" wrapText="1"/>
    </xf>
    <xf numFmtId="167" fontId="19" fillId="0" borderId="52" xfId="0" applyNumberFormat="1" applyFont="1" applyBorder="1" applyAlignment="1">
      <alignment vertical="center" wrapText="1"/>
    </xf>
    <xf numFmtId="0" fontId="19" fillId="0" borderId="0" xfId="0" applyFont="1" applyAlignment="1">
      <alignment vertical="center"/>
    </xf>
    <xf numFmtId="49" fontId="15" fillId="6" borderId="0" xfId="0" applyNumberFormat="1" applyFont="1" applyFill="1" applyAlignment="1">
      <alignment vertical="center"/>
    </xf>
    <xf numFmtId="0" fontId="10" fillId="6" borderId="33" xfId="0" applyFont="1" applyFill="1" applyBorder="1" applyAlignment="1">
      <alignment horizontal="centerContinuous" vertical="center"/>
    </xf>
    <xf numFmtId="0" fontId="15" fillId="6" borderId="35" xfId="0" applyFont="1" applyFill="1" applyBorder="1" applyAlignment="1">
      <alignment vertical="top" wrapText="1"/>
    </xf>
    <xf numFmtId="0" fontId="2" fillId="6" borderId="93" xfId="0" applyFont="1" applyFill="1" applyBorder="1" applyAlignment="1">
      <alignment horizontal="centerContinuous" vertical="center" wrapText="1"/>
    </xf>
    <xf numFmtId="0" fontId="15" fillId="6" borderId="0" xfId="0" applyFont="1" applyFill="1" applyAlignment="1">
      <alignment vertical="top"/>
    </xf>
    <xf numFmtId="0" fontId="15" fillId="6" borderId="99" xfId="0" applyFont="1" applyFill="1" applyBorder="1" applyAlignment="1">
      <alignment horizontal="right" vertical="center"/>
    </xf>
    <xf numFmtId="0" fontId="10" fillId="6" borderId="100" xfId="0" applyFont="1" applyFill="1" applyBorder="1" applyAlignment="1">
      <alignment horizontal="right" vertical="center"/>
    </xf>
    <xf numFmtId="0" fontId="20" fillId="6" borderId="101" xfId="0" applyFont="1" applyFill="1" applyBorder="1" applyAlignment="1">
      <alignment horizontal="right" vertical="center"/>
    </xf>
    <xf numFmtId="0" fontId="10" fillId="6" borderId="101" xfId="0" applyFont="1" applyFill="1" applyBorder="1" applyAlignment="1">
      <alignment horizontal="right" vertical="center"/>
    </xf>
    <xf numFmtId="0" fontId="20" fillId="6" borderId="82" xfId="0" applyFont="1" applyFill="1" applyBorder="1" applyAlignment="1">
      <alignment horizontal="right" vertical="center"/>
    </xf>
    <xf numFmtId="0" fontId="20" fillId="6" borderId="84" xfId="0" applyFont="1" applyFill="1" applyBorder="1" applyAlignment="1">
      <alignment horizontal="right" vertical="center"/>
    </xf>
    <xf numFmtId="0" fontId="15" fillId="7" borderId="99" xfId="0" applyFont="1" applyFill="1" applyBorder="1" applyAlignment="1">
      <alignment vertical="center"/>
    </xf>
    <xf numFmtId="3" fontId="18" fillId="2" borderId="102" xfId="0" applyNumberFormat="1" applyFont="1" applyFill="1" applyBorder="1" applyAlignment="1">
      <alignment vertical="center" wrapText="1"/>
    </xf>
    <xf numFmtId="167" fontId="10" fillId="2" borderId="103" xfId="0" applyNumberFormat="1" applyFont="1" applyFill="1" applyBorder="1" applyAlignment="1">
      <alignment vertical="center"/>
    </xf>
    <xf numFmtId="3" fontId="18" fillId="2" borderId="103" xfId="0" applyNumberFormat="1" applyFont="1" applyFill="1" applyBorder="1" applyAlignment="1">
      <alignment vertical="center" wrapText="1"/>
    </xf>
    <xf numFmtId="167" fontId="18" fillId="2" borderId="99" xfId="0" applyNumberFormat="1" applyFont="1" applyFill="1" applyBorder="1" applyAlignment="1">
      <alignment vertical="center" wrapText="1"/>
    </xf>
    <xf numFmtId="167" fontId="18" fillId="2" borderId="104" xfId="0" applyNumberFormat="1" applyFont="1" applyFill="1" applyBorder="1" applyAlignment="1">
      <alignment vertical="center" wrapText="1"/>
    </xf>
    <xf numFmtId="0" fontId="15" fillId="8" borderId="105" xfId="0" applyFont="1" applyFill="1" applyBorder="1" applyAlignment="1">
      <alignment vertical="center"/>
    </xf>
    <xf numFmtId="3" fontId="18" fillId="8" borderId="102" xfId="0" applyNumberFormat="1" applyFont="1" applyFill="1" applyBorder="1" applyAlignment="1">
      <alignment vertical="center" wrapText="1"/>
    </xf>
    <xf numFmtId="167" fontId="16" fillId="8" borderId="103" xfId="0" applyNumberFormat="1" applyFont="1" applyFill="1" applyBorder="1" applyAlignment="1">
      <alignment horizontal="right" vertical="center"/>
    </xf>
    <xf numFmtId="3" fontId="18" fillId="8" borderId="103" xfId="0" applyNumberFormat="1" applyFont="1" applyFill="1" applyBorder="1" applyAlignment="1">
      <alignment vertical="center" wrapText="1"/>
    </xf>
    <xf numFmtId="167" fontId="16" fillId="8" borderId="99" xfId="0" applyNumberFormat="1" applyFont="1" applyFill="1" applyBorder="1" applyAlignment="1">
      <alignment horizontal="right" vertical="center"/>
    </xf>
    <xf numFmtId="167" fontId="16" fillId="8" borderId="104" xfId="0" applyNumberFormat="1" applyFont="1" applyFill="1" applyBorder="1" applyAlignment="1">
      <alignment horizontal="right" vertical="center"/>
    </xf>
    <xf numFmtId="0" fontId="15" fillId="6" borderId="105" xfId="0" applyFont="1" applyFill="1" applyBorder="1" applyAlignment="1">
      <alignment horizontal="left" vertical="center" indent="1"/>
    </xf>
    <xf numFmtId="3" fontId="18" fillId="6" borderId="102" xfId="0" applyNumberFormat="1" applyFont="1" applyFill="1" applyBorder="1" applyAlignment="1">
      <alignment vertical="center" wrapText="1"/>
    </xf>
    <xf numFmtId="167" fontId="16" fillId="6" borderId="103" xfId="0" applyNumberFormat="1" applyFont="1" applyFill="1" applyBorder="1" applyAlignment="1">
      <alignment horizontal="right" vertical="center"/>
    </xf>
    <xf numFmtId="3" fontId="18" fillId="6" borderId="103" xfId="0" applyNumberFormat="1" applyFont="1" applyFill="1" applyBorder="1" applyAlignment="1">
      <alignment vertical="center" wrapText="1"/>
    </xf>
    <xf numFmtId="167" fontId="16" fillId="6" borderId="99" xfId="0" applyNumberFormat="1" applyFont="1" applyFill="1" applyBorder="1" applyAlignment="1">
      <alignment horizontal="right" vertical="center"/>
    </xf>
    <xf numFmtId="167" fontId="16" fillId="6" borderId="104" xfId="0" applyNumberFormat="1" applyFont="1" applyFill="1" applyBorder="1" applyAlignment="1">
      <alignment horizontal="right" vertical="center"/>
    </xf>
    <xf numFmtId="0" fontId="13" fillId="6" borderId="106" xfId="0" quotePrefix="1" applyFont="1" applyFill="1" applyBorder="1" applyAlignment="1">
      <alignment horizontal="left" vertical="center" indent="2"/>
    </xf>
    <xf numFmtId="3" fontId="13" fillId="6" borderId="41" xfId="0" quotePrefix="1" applyNumberFormat="1" applyFont="1" applyFill="1" applyBorder="1" applyAlignment="1">
      <alignment horizontal="right" vertical="center"/>
    </xf>
    <xf numFmtId="167" fontId="14" fillId="6" borderId="64" xfId="0" applyNumberFormat="1" applyFont="1" applyFill="1" applyBorder="1" applyAlignment="1">
      <alignment horizontal="right" vertical="center"/>
    </xf>
    <xf numFmtId="3" fontId="13" fillId="6" borderId="64" xfId="0" quotePrefix="1" applyNumberFormat="1" applyFont="1" applyFill="1" applyBorder="1" applyAlignment="1">
      <alignment horizontal="right" vertical="center"/>
    </xf>
    <xf numFmtId="167" fontId="14" fillId="6" borderId="24" xfId="0" applyNumberFormat="1" applyFont="1" applyFill="1" applyBorder="1" applyAlignment="1">
      <alignment horizontal="right" vertical="center"/>
    </xf>
    <xf numFmtId="3" fontId="17" fillId="6" borderId="41" xfId="0" applyNumberFormat="1" applyFont="1" applyFill="1" applyBorder="1" applyAlignment="1">
      <alignment vertical="center" wrapText="1"/>
    </xf>
    <xf numFmtId="0" fontId="13" fillId="6" borderId="107" xfId="0" applyFont="1" applyFill="1" applyBorder="1" applyAlignment="1">
      <alignment horizontal="left" vertical="center" indent="2"/>
    </xf>
    <xf numFmtId="3" fontId="13" fillId="6" borderId="45" xfId="0" quotePrefix="1" applyNumberFormat="1" applyFont="1" applyFill="1" applyBorder="1" applyAlignment="1">
      <alignment horizontal="right" vertical="center"/>
    </xf>
    <xf numFmtId="167" fontId="14" fillId="6" borderId="70" xfId="0" applyNumberFormat="1" applyFont="1" applyFill="1" applyBorder="1" applyAlignment="1">
      <alignment horizontal="right" vertical="center"/>
    </xf>
    <xf numFmtId="3" fontId="13" fillId="6" borderId="70" xfId="0" quotePrefix="1" applyNumberFormat="1" applyFont="1" applyFill="1" applyBorder="1" applyAlignment="1">
      <alignment horizontal="right" vertical="center"/>
    </xf>
    <xf numFmtId="167" fontId="14" fillId="6" borderId="43" xfId="0" applyNumberFormat="1" applyFont="1" applyFill="1" applyBorder="1" applyAlignment="1">
      <alignment horizontal="right" vertical="center"/>
    </xf>
    <xf numFmtId="3" fontId="17" fillId="6" borderId="45" xfId="0" applyNumberFormat="1" applyFont="1" applyFill="1" applyBorder="1" applyAlignment="1">
      <alignment vertical="center" wrapText="1"/>
    </xf>
    <xf numFmtId="167" fontId="14" fillId="6" borderId="72" xfId="0" applyNumberFormat="1" applyFont="1" applyFill="1" applyBorder="1" applyAlignment="1">
      <alignment horizontal="right" vertical="center"/>
    </xf>
    <xf numFmtId="0" fontId="15" fillId="6" borderId="108" xfId="0" applyFont="1" applyFill="1" applyBorder="1" applyAlignment="1">
      <alignment horizontal="left" vertical="center" indent="1"/>
    </xf>
    <xf numFmtId="3" fontId="15" fillId="6" borderId="37" xfId="0" quotePrefix="1" applyNumberFormat="1" applyFont="1" applyFill="1" applyBorder="1" applyAlignment="1">
      <alignment horizontal="right" vertical="center"/>
    </xf>
    <xf numFmtId="167" fontId="16" fillId="6" borderId="62" xfId="0" applyNumberFormat="1" applyFont="1" applyFill="1" applyBorder="1" applyAlignment="1">
      <alignment horizontal="right" vertical="center"/>
    </xf>
    <xf numFmtId="3" fontId="15" fillId="6" borderId="62" xfId="0" quotePrefix="1" applyNumberFormat="1" applyFont="1" applyFill="1" applyBorder="1" applyAlignment="1">
      <alignment horizontal="right" vertical="center"/>
    </xf>
    <xf numFmtId="167" fontId="16" fillId="6" borderId="21" xfId="0" applyNumberFormat="1" applyFont="1" applyFill="1" applyBorder="1" applyAlignment="1">
      <alignment horizontal="right" vertical="center"/>
    </xf>
    <xf numFmtId="3" fontId="18" fillId="6" borderId="37" xfId="0" applyNumberFormat="1" applyFont="1" applyFill="1" applyBorder="1" applyAlignment="1">
      <alignment vertical="center" wrapText="1"/>
    </xf>
    <xf numFmtId="167" fontId="16" fillId="6" borderId="23" xfId="0" applyNumberFormat="1" applyFont="1" applyFill="1" applyBorder="1" applyAlignment="1">
      <alignment horizontal="right" vertical="center"/>
    </xf>
    <xf numFmtId="0" fontId="10" fillId="8" borderId="108" xfId="0" applyFont="1" applyFill="1" applyBorder="1" applyAlignment="1">
      <alignment vertical="center"/>
    </xf>
    <xf numFmtId="3" fontId="15" fillId="8" borderId="37" xfId="0" quotePrefix="1" applyNumberFormat="1" applyFont="1" applyFill="1" applyBorder="1" applyAlignment="1">
      <alignment horizontal="right" vertical="center"/>
    </xf>
    <xf numFmtId="167" fontId="16" fillId="8" borderId="62" xfId="0" applyNumberFormat="1" applyFont="1" applyFill="1" applyBorder="1" applyAlignment="1">
      <alignment horizontal="right" vertical="center"/>
    </xf>
    <xf numFmtId="3" fontId="15" fillId="8" borderId="62" xfId="0" quotePrefix="1" applyNumberFormat="1" applyFont="1" applyFill="1" applyBorder="1" applyAlignment="1">
      <alignment horizontal="right" vertical="center"/>
    </xf>
    <xf numFmtId="3" fontId="18" fillId="8" borderId="37" xfId="0" applyNumberFormat="1" applyFont="1" applyFill="1" applyBorder="1" applyAlignment="1">
      <alignment vertical="center" wrapText="1"/>
    </xf>
    <xf numFmtId="167" fontId="16" fillId="8" borderId="23" xfId="0" applyNumberFormat="1" applyFont="1" applyFill="1" applyBorder="1" applyAlignment="1">
      <alignment horizontal="righ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8AA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369B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547-4454-BE3B-0599FEC20D50}"/>
              </c:ext>
            </c:extLst>
          </c:dPt>
          <c:dPt>
            <c:idx val="1"/>
            <c:bubble3D val="0"/>
            <c:spPr>
              <a:solidFill>
                <a:srgbClr val="FFC92B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547-4454-BE3B-0599FEC20D50}"/>
              </c:ext>
            </c:extLst>
          </c:dPt>
          <c:dPt>
            <c:idx val="2"/>
            <c:bubble3D val="0"/>
            <c:spPr>
              <a:solidFill>
                <a:srgbClr val="5FBB4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547-4454-BE3B-0599FEC20D50}"/>
              </c:ext>
            </c:extLst>
          </c:dPt>
          <c:dPt>
            <c:idx val="3"/>
            <c:bubble3D val="0"/>
            <c:spPr>
              <a:solidFill>
                <a:srgbClr val="EF302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547-4454-BE3B-0599FEC20D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'Tabella 2.11 e Figure 2.3 2.4'!$H$20:$H$23</c:f>
              <c:strCache>
                <c:ptCount val="4"/>
                <c:pt idx="0">
                  <c:v>CoP</c:v>
                </c:pt>
                <c:pt idx="1">
                  <c:v>CoC</c:v>
                </c:pt>
                <c:pt idx="2">
                  <c:v>MoP</c:v>
                </c:pt>
                <c:pt idx="3">
                  <c:v>Altre (CoM, MoM, MoC)</c:v>
                </c:pt>
              </c:strCache>
            </c:strRef>
          </c:cat>
          <c:val>
            <c:numRef>
              <c:f>'Tabella 2.11 e Figure 2.3 2.4'!$J$20:$J$23</c:f>
              <c:numCache>
                <c:formatCode>0%</c:formatCode>
                <c:ptCount val="4"/>
                <c:pt idx="0">
                  <c:v>0.69028156968520771</c:v>
                </c:pt>
                <c:pt idx="1">
                  <c:v>0.19991941054570572</c:v>
                </c:pt>
                <c:pt idx="2">
                  <c:v>9.0918061905858355E-2</c:v>
                </c:pt>
                <c:pt idx="3">
                  <c:v>1.8880957863228184E-2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547-4454-BE3B-0599FEC20D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369B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F5-4CE0-B1D9-9512C0010D1E}"/>
              </c:ext>
            </c:extLst>
          </c:dPt>
          <c:dPt>
            <c:idx val="1"/>
            <c:bubble3D val="0"/>
            <c:spPr>
              <a:solidFill>
                <a:srgbClr val="5FBB4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F5-4CE0-B1D9-9512C0010D1E}"/>
              </c:ext>
            </c:extLst>
          </c:dPt>
          <c:dPt>
            <c:idx val="2"/>
            <c:bubble3D val="0"/>
            <c:spPr>
              <a:solidFill>
                <a:srgbClr val="FFC92B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F5-4CE0-B1D9-9512C0010D1E}"/>
              </c:ext>
            </c:extLst>
          </c:dPt>
          <c:dPt>
            <c:idx val="3"/>
            <c:bubble3D val="0"/>
            <c:spPr>
              <a:solidFill>
                <a:srgbClr val="EF302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F5-4CE0-B1D9-9512C0010D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'Tabella 2.11 e Figure 2.3 2.4'!$H$41:$H$44</c:f>
              <c:strCache>
                <c:ptCount val="4"/>
                <c:pt idx="0">
                  <c:v>CoP</c:v>
                </c:pt>
                <c:pt idx="1">
                  <c:v>MoP</c:v>
                </c:pt>
                <c:pt idx="2">
                  <c:v>CoC</c:v>
                </c:pt>
                <c:pt idx="3">
                  <c:v>Altre (CoM, MoM, MoC)</c:v>
                </c:pt>
              </c:strCache>
            </c:strRef>
          </c:cat>
          <c:val>
            <c:numRef>
              <c:f>'Tabella 2.11 e Figure 2.3 2.4'!$J$41:$J$44</c:f>
              <c:numCache>
                <c:formatCode>0%</c:formatCode>
                <c:ptCount val="4"/>
                <c:pt idx="0">
                  <c:v>0.64937258687258692</c:v>
                </c:pt>
                <c:pt idx="1">
                  <c:v>0.22086148648648649</c:v>
                </c:pt>
                <c:pt idx="2">
                  <c:v>9.2965733590733596E-2</c:v>
                </c:pt>
                <c:pt idx="3">
                  <c:v>3.6800193050193053E-2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8F5-4CE0-B1D9-9512C0010D1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17</xdr:row>
      <xdr:rowOff>38100</xdr:rowOff>
    </xdr:from>
    <xdr:to>
      <xdr:col>5</xdr:col>
      <xdr:colOff>495300</xdr:colOff>
      <xdr:row>32</xdr:row>
      <xdr:rowOff>175260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4B327D8-6C9E-473C-BA55-77D6B7F6B6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</xdr:colOff>
      <xdr:row>39</xdr:row>
      <xdr:rowOff>15240</xdr:rowOff>
    </xdr:from>
    <xdr:to>
      <xdr:col>5</xdr:col>
      <xdr:colOff>502920</xdr:colOff>
      <xdr:row>54</xdr:row>
      <xdr:rowOff>167640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FD407C5-F157-4E97-A656-99B3EE2D1D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B9B7F-2171-41F3-981C-481CAA1B136C}">
  <sheetPr>
    <tabColor rgb="FFF8AA9D"/>
  </sheetPr>
  <dimension ref="A1:A25"/>
  <sheetViews>
    <sheetView tabSelected="1" zoomScaleNormal="100" workbookViewId="0"/>
  </sheetViews>
  <sheetFormatPr defaultColWidth="8.77734375" defaultRowHeight="13.8" x14ac:dyDescent="0.3"/>
  <cols>
    <col min="1" max="16384" width="8.77734375" style="90"/>
  </cols>
  <sheetData>
    <row r="1" spans="1:1" x14ac:dyDescent="0.3">
      <c r="A1" s="89" t="s">
        <v>36</v>
      </c>
    </row>
    <row r="2" spans="1:1" x14ac:dyDescent="0.3">
      <c r="A2" s="91"/>
    </row>
    <row r="3" spans="1:1" x14ac:dyDescent="0.3">
      <c r="A3" s="92" t="s">
        <v>193</v>
      </c>
    </row>
    <row r="4" spans="1:1" x14ac:dyDescent="0.3">
      <c r="A4" s="93" t="str">
        <f>'Tabella 2.1a'!A1</f>
        <v>Tabella 2.1a. Anca. Numero di strutture che hanno raccolto dati per il RIAP, per istituzione partecipante (anni 2007-2022)</v>
      </c>
    </row>
    <row r="5" spans="1:1" x14ac:dyDescent="0.3">
      <c r="A5" s="89"/>
    </row>
    <row r="6" spans="1:1" x14ac:dyDescent="0.3">
      <c r="A6" s="92" t="s">
        <v>194</v>
      </c>
    </row>
    <row r="7" spans="1:1" x14ac:dyDescent="0.3">
      <c r="A7" s="93" t="str">
        <f>'Tabella 2.2a'!A1</f>
        <v>Tabella 2.2a. Anca. Numero di interventi RIAP ammessi al controllo di qualità, per istituzione partecipante (anni 2007-2022)</v>
      </c>
    </row>
    <row r="9" spans="1:1" x14ac:dyDescent="0.3">
      <c r="A9" s="92" t="s">
        <v>37</v>
      </c>
    </row>
    <row r="10" spans="1:1" x14ac:dyDescent="0.3">
      <c r="A10" s="93" t="str">
        <f>'Tabella 2.3'!A1</f>
        <v>Tabella 2.3. Anca. Numero di interventi utili per le analisi sugli interventi e completeness, per tipo di intervento (anni 2007-2022)</v>
      </c>
    </row>
    <row r="11" spans="1:1" x14ac:dyDescent="0.3">
      <c r="A11" s="93" t="str">
        <f>'Tabella 2.4'!A1</f>
        <v>Tabella 2.4. Anca. Numero di interventi per tipologia di istituto di ricovero e per tipo di intervento (anni 2007-2022)</v>
      </c>
    </row>
    <row r="12" spans="1:1" x14ac:dyDescent="0.3">
      <c r="A12" s="93" t="str">
        <f>'Tabella 2.5'!A1</f>
        <v>Tabella 2.5. Anca. Numero di interventi per genere e classe di età dei pazienti e per tipo di intervento (anni 2007-2022)</v>
      </c>
    </row>
    <row r="13" spans="1:1" x14ac:dyDescent="0.3">
      <c r="A13" s="94" t="str">
        <f>'Tabella 2.6'!A1</f>
        <v>Tabella 2.6. Anca. Numero di interventi per caratteristiche dell'intervento chirurgico (lato operato e via di accesso) e per tipo di intervento (anni 2007-2022)</v>
      </c>
    </row>
    <row r="14" spans="1:1" x14ac:dyDescent="0.3">
      <c r="A14" s="95" t="str">
        <f>'Tabella 2.7'!A1</f>
        <v>Tabella 2.7. Anca. Numero di interventi primari per causa e tipologia di intervento precedente e per tipo di intervento (anni 2007-2022)</v>
      </c>
    </row>
    <row r="15" spans="1:1" x14ac:dyDescent="0.3">
      <c r="A15" s="93" t="str">
        <f>'Tabella 2.8'!A1</f>
        <v>Tabella 2.8. Anca. Numero di interventi di revisione per causa e tipologia di intervento precedente (anni 2007-2022)</v>
      </c>
    </row>
    <row r="17" spans="1:1" x14ac:dyDescent="0.3">
      <c r="A17" s="92" t="s">
        <v>38</v>
      </c>
    </row>
    <row r="18" spans="1:1" x14ac:dyDescent="0.3">
      <c r="A18" s="93" t="str">
        <f>'Tabella 2.9'!A1</f>
        <v>Tabella 2.9. Anca. Numero di interventi utili per le analisi sui dispositivi, per tipo di intervento (anni 2007-2022)</v>
      </c>
    </row>
    <row r="19" spans="1:1" x14ac:dyDescent="0.3">
      <c r="A19" s="93" t="str">
        <f>'Tabella 2.10'!A1</f>
        <v>Tabella 2.10. Anca. Numero di interventi per tipologia di fissazione e per tipo di intervento (anni 2007-2022)</v>
      </c>
    </row>
    <row r="20" spans="1:1" x14ac:dyDescent="0.3">
      <c r="A20" s="94" t="str">
        <f>'Tabella 2.11 e Figure 2.3 2.4'!A1</f>
        <v>Tabella 2.11. Anca. Numero di interventi di sostituzione totale per tipologia di accoppiamento articolare e per tipo di intervento (anni 2007-2022)</v>
      </c>
    </row>
    <row r="21" spans="1:1" x14ac:dyDescent="0.3">
      <c r="A21" s="93" t="str">
        <f>'Tabella 2.12'!A1</f>
        <v>Tabella 2.12. Anca. Numero di interventi di revisione per tipologia di accoppiamento articolare (anni 2007-2022)</v>
      </c>
    </row>
    <row r="22" spans="1:1" x14ac:dyDescent="0.3">
      <c r="A22" s="93" t="str">
        <f>'Tabella 2.13'!A1</f>
        <v>Tabella 2.13. Anca. Numero di interventi di sostituzione totale per tipo di stelo e per tipo di intervento (anni 2007-2022)</v>
      </c>
    </row>
    <row r="24" spans="1:1" x14ac:dyDescent="0.3">
      <c r="A24" s="94" t="str">
        <f>'Tabella 2.11 e Figure 2.3 2.4'!A16</f>
        <v>Figura 2.3. Anca. Distribuzione delle tipologie di accoppiamento. Sostituzione totale in elezione (anni 2007-2022)</v>
      </c>
    </row>
    <row r="25" spans="1:1" x14ac:dyDescent="0.3">
      <c r="A25" s="94" t="str">
        <f>'Tabella 2.11 e Figure 2.3 2.4'!A38</f>
        <v>Figura 2.4. Anca. Distribuzione delle tipologie di accoppiamento. Sostituzione totale in urgenza (anni 2007-2022)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5D9D9-B46A-4E58-BB6E-77468E2BFD88}">
  <sheetPr>
    <tabColor rgb="FFF8AA9D"/>
    <pageSetUpPr fitToPage="1"/>
  </sheetPr>
  <dimension ref="A1:C14"/>
  <sheetViews>
    <sheetView zoomScaleNormal="100" workbookViewId="0"/>
  </sheetViews>
  <sheetFormatPr defaultColWidth="9.21875" defaultRowHeight="14.55" customHeight="1" x14ac:dyDescent="0.3"/>
  <cols>
    <col min="1" max="1" width="40.5546875" style="157" customWidth="1"/>
    <col min="2" max="2" width="8.77734375" style="157" customWidth="1"/>
    <col min="3" max="3" width="8.77734375" style="158" customWidth="1"/>
    <col min="4" max="16384" width="9.21875" style="157"/>
  </cols>
  <sheetData>
    <row r="1" spans="1:3" s="100" customFormat="1" ht="14.55" customHeight="1" thickBot="1" x14ac:dyDescent="0.35">
      <c r="A1" s="159" t="s">
        <v>137</v>
      </c>
      <c r="B1" s="357"/>
      <c r="C1" s="358"/>
    </row>
    <row r="2" spans="1:3" s="100" customFormat="1" ht="14.55" customHeight="1" thickBot="1" x14ac:dyDescent="0.35">
      <c r="A2" s="359"/>
      <c r="B2" s="360" t="s">
        <v>3</v>
      </c>
      <c r="C2" s="361" t="s">
        <v>40</v>
      </c>
    </row>
    <row r="3" spans="1:3" s="100" customFormat="1" ht="14.55" customHeight="1" thickBot="1" x14ac:dyDescent="0.35">
      <c r="A3" s="362" t="s">
        <v>45</v>
      </c>
      <c r="B3" s="363">
        <f>B4+B9</f>
        <v>227495</v>
      </c>
      <c r="C3" s="364"/>
    </row>
    <row r="4" spans="1:3" s="100" customFormat="1" ht="14.55" customHeight="1" thickBot="1" x14ac:dyDescent="0.35">
      <c r="A4" s="365" t="s">
        <v>46</v>
      </c>
      <c r="B4" s="366">
        <f>B5+B8</f>
        <v>214486</v>
      </c>
      <c r="C4" s="367">
        <f>B4/B$3*100</f>
        <v>94.281632563353043</v>
      </c>
    </row>
    <row r="5" spans="1:3" s="100" customFormat="1" ht="14.55" customHeight="1" thickBot="1" x14ac:dyDescent="0.35">
      <c r="A5" s="368" t="s">
        <v>47</v>
      </c>
      <c r="B5" s="369">
        <f>SUM(B6:B7)</f>
        <v>167025</v>
      </c>
      <c r="C5" s="370">
        <f>B5/B$4*100</f>
        <v>77.872215435972521</v>
      </c>
    </row>
    <row r="6" spans="1:3" s="100" customFormat="1" ht="14.55" customHeight="1" x14ac:dyDescent="0.3">
      <c r="A6" s="131" t="s">
        <v>48</v>
      </c>
      <c r="B6" s="132">
        <v>145946</v>
      </c>
      <c r="C6" s="371">
        <f>B6/B$5*100</f>
        <v>87.379733572818438</v>
      </c>
    </row>
    <row r="7" spans="1:3" s="100" customFormat="1" ht="14.55" customHeight="1" thickBot="1" x14ac:dyDescent="0.35">
      <c r="A7" s="372" t="s">
        <v>49</v>
      </c>
      <c r="B7" s="373">
        <v>21079</v>
      </c>
      <c r="C7" s="374">
        <f>B7/B$5*100</f>
        <v>12.620266427181559</v>
      </c>
    </row>
    <row r="8" spans="1:3" s="100" customFormat="1" ht="14.55" customHeight="1" thickBot="1" x14ac:dyDescent="0.35">
      <c r="A8" s="368" t="s">
        <v>138</v>
      </c>
      <c r="B8" s="369">
        <v>47461</v>
      </c>
      <c r="C8" s="370">
        <f>B8/B$4*100</f>
        <v>22.12778456402749</v>
      </c>
    </row>
    <row r="9" spans="1:3" s="100" customFormat="1" ht="14.55" customHeight="1" thickBot="1" x14ac:dyDescent="0.35">
      <c r="A9" s="365" t="s">
        <v>51</v>
      </c>
      <c r="B9" s="366">
        <f>SUM(B$10:B$12)</f>
        <v>13009</v>
      </c>
      <c r="C9" s="367">
        <f>B9/B$3*100</f>
        <v>5.7183674366469592</v>
      </c>
    </row>
    <row r="10" spans="1:3" s="100" customFormat="1" ht="14.55" customHeight="1" x14ac:dyDescent="0.3">
      <c r="A10" s="131" t="s">
        <v>139</v>
      </c>
      <c r="B10" s="132">
        <v>9299</v>
      </c>
      <c r="C10" s="371">
        <f>B10/B$9*100</f>
        <v>71.481282189253591</v>
      </c>
    </row>
    <row r="11" spans="1:3" s="100" customFormat="1" ht="14.55" customHeight="1" x14ac:dyDescent="0.3">
      <c r="A11" s="375" t="s">
        <v>53</v>
      </c>
      <c r="B11" s="147">
        <v>1779</v>
      </c>
      <c r="C11" s="376">
        <f>B11/B$9*100</f>
        <v>13.675147974479207</v>
      </c>
    </row>
    <row r="12" spans="1:3" s="100" customFormat="1" ht="14.55" customHeight="1" thickBot="1" x14ac:dyDescent="0.35">
      <c r="A12" s="151" t="s">
        <v>140</v>
      </c>
      <c r="B12" s="152">
        <v>1931</v>
      </c>
      <c r="C12" s="377">
        <f>B12/B$9*100</f>
        <v>14.8435698362672</v>
      </c>
    </row>
    <row r="13" spans="1:3" s="100" customFormat="1" ht="14.55" customHeight="1" x14ac:dyDescent="0.3">
      <c r="A13" s="100" t="s">
        <v>141</v>
      </c>
      <c r="B13" s="157"/>
      <c r="C13" s="158"/>
    </row>
    <row r="14" spans="1:3" ht="14.55" customHeight="1" x14ac:dyDescent="0.3">
      <c r="A14" s="100" t="s">
        <v>142</v>
      </c>
    </row>
  </sheetData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1AC38-F0FE-49B3-849E-525C9543F7F8}">
  <sheetPr>
    <tabColor rgb="FFF8AA9D"/>
  </sheetPr>
  <dimension ref="A1:K15"/>
  <sheetViews>
    <sheetView zoomScaleNormal="100" workbookViewId="0"/>
  </sheetViews>
  <sheetFormatPr defaultColWidth="8.77734375" defaultRowHeight="14.55" customHeight="1" x14ac:dyDescent="0.3"/>
  <cols>
    <col min="1" max="1" width="61.21875" style="90" customWidth="1"/>
    <col min="2" max="2" width="9.21875" style="90" customWidth="1"/>
    <col min="3" max="11" width="8.77734375" style="90" customWidth="1"/>
    <col min="12" max="16384" width="8.77734375" style="90"/>
  </cols>
  <sheetData>
    <row r="1" spans="1:11" ht="14.55" customHeight="1" thickBot="1" x14ac:dyDescent="0.35">
      <c r="A1" s="159" t="s">
        <v>143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</row>
    <row r="2" spans="1:11" ht="14.55" customHeight="1" thickBot="1" x14ac:dyDescent="0.35">
      <c r="A2" s="164"/>
      <c r="B2" s="165" t="s">
        <v>47</v>
      </c>
      <c r="C2" s="166"/>
      <c r="D2" s="167"/>
      <c r="E2" s="168"/>
      <c r="F2" s="169" t="s">
        <v>50</v>
      </c>
      <c r="G2" s="170"/>
      <c r="H2" s="171" t="s">
        <v>59</v>
      </c>
      <c r="I2" s="172"/>
      <c r="J2" s="173" t="s">
        <v>60</v>
      </c>
      <c r="K2" s="174"/>
    </row>
    <row r="3" spans="1:11" ht="14.55" customHeight="1" thickBot="1" x14ac:dyDescent="0.35">
      <c r="A3" s="175"/>
      <c r="B3" s="176" t="s">
        <v>61</v>
      </c>
      <c r="C3" s="177"/>
      <c r="D3" s="178" t="s">
        <v>62</v>
      </c>
      <c r="E3" s="179"/>
      <c r="F3" s="180"/>
      <c r="G3" s="181"/>
      <c r="H3" s="182"/>
      <c r="I3" s="183"/>
      <c r="J3" s="184"/>
      <c r="K3" s="184"/>
    </row>
    <row r="4" spans="1:11" ht="14.55" customHeight="1" thickBot="1" x14ac:dyDescent="0.35">
      <c r="A4" s="106"/>
      <c r="B4" s="185" t="s">
        <v>3</v>
      </c>
      <c r="C4" s="186" t="s">
        <v>40</v>
      </c>
      <c r="D4" s="187" t="s">
        <v>3</v>
      </c>
      <c r="E4" s="286" t="s">
        <v>40</v>
      </c>
      <c r="F4" s="185" t="s">
        <v>3</v>
      </c>
      <c r="G4" s="188" t="s">
        <v>40</v>
      </c>
      <c r="H4" s="185" t="s">
        <v>3</v>
      </c>
      <c r="I4" s="189" t="s">
        <v>40</v>
      </c>
      <c r="J4" s="185" t="s">
        <v>3</v>
      </c>
      <c r="K4" s="190" t="s">
        <v>40</v>
      </c>
    </row>
    <row r="5" spans="1:11" ht="14.55" customHeight="1" thickBot="1" x14ac:dyDescent="0.35">
      <c r="A5" s="287" t="s">
        <v>144</v>
      </c>
      <c r="B5" s="191">
        <f>SUM(B6:B14)</f>
        <v>145946</v>
      </c>
      <c r="C5" s="379"/>
      <c r="D5" s="193">
        <f>SUM(D6:D14)</f>
        <v>21079</v>
      </c>
      <c r="E5" s="289"/>
      <c r="F5" s="191">
        <f>SUM(F6:F14)</f>
        <v>47461</v>
      </c>
      <c r="G5" s="380"/>
      <c r="H5" s="191">
        <f>SUM(H6:H14)</f>
        <v>13009</v>
      </c>
      <c r="I5" s="289"/>
      <c r="J5" s="191">
        <f t="shared" ref="J5:J14" si="0">B5+D5+F5+H5</f>
        <v>227495</v>
      </c>
      <c r="K5" s="290"/>
    </row>
    <row r="6" spans="1:11" ht="14.55" customHeight="1" x14ac:dyDescent="0.3">
      <c r="A6" s="291" t="s">
        <v>145</v>
      </c>
      <c r="B6" s="198">
        <v>6207</v>
      </c>
      <c r="C6" s="318">
        <f t="shared" ref="C6:C14" si="1">B6/B$5*100</f>
        <v>4.2529428692804192</v>
      </c>
      <c r="D6" s="200">
        <v>1141</v>
      </c>
      <c r="E6" s="293">
        <f t="shared" ref="E6:E14" si="2">D6/D$5*100</f>
        <v>5.4129702547559182</v>
      </c>
      <c r="F6" s="198">
        <v>0</v>
      </c>
      <c r="G6" s="319">
        <f t="shared" ref="G6:G13" si="3">F6/F$5*100</f>
        <v>0</v>
      </c>
      <c r="H6" s="198">
        <v>478</v>
      </c>
      <c r="I6" s="293">
        <f t="shared" ref="I6:I13" si="4">H6/H$5*100</f>
        <v>3.6743792758859248</v>
      </c>
      <c r="J6" s="232">
        <f t="shared" si="0"/>
        <v>7826</v>
      </c>
      <c r="K6" s="294">
        <f t="shared" ref="K6:K14" si="5">J6/J$5*100</f>
        <v>3.4400756060572761</v>
      </c>
    </row>
    <row r="7" spans="1:11" ht="14.55" customHeight="1" x14ac:dyDescent="0.3">
      <c r="A7" s="295" t="s">
        <v>146</v>
      </c>
      <c r="B7" s="207">
        <v>1255</v>
      </c>
      <c r="C7" s="260">
        <f t="shared" si="1"/>
        <v>0.85990708892330037</v>
      </c>
      <c r="D7" s="200">
        <v>821</v>
      </c>
      <c r="E7" s="297">
        <f t="shared" si="2"/>
        <v>3.8948716732292805</v>
      </c>
      <c r="F7" s="207">
        <v>0</v>
      </c>
      <c r="G7" s="262">
        <f t="shared" si="3"/>
        <v>0</v>
      </c>
      <c r="H7" s="198">
        <v>692</v>
      </c>
      <c r="I7" s="297">
        <f t="shared" si="4"/>
        <v>5.3193942655084943</v>
      </c>
      <c r="J7" s="263">
        <f t="shared" si="0"/>
        <v>2768</v>
      </c>
      <c r="K7" s="264">
        <f t="shared" si="5"/>
        <v>1.2167300380228137</v>
      </c>
    </row>
    <row r="8" spans="1:11" ht="14.55" customHeight="1" x14ac:dyDescent="0.3">
      <c r="A8" s="295" t="s">
        <v>147</v>
      </c>
      <c r="B8" s="207">
        <v>0</v>
      </c>
      <c r="C8" s="260">
        <f t="shared" si="1"/>
        <v>0</v>
      </c>
      <c r="D8" s="261">
        <v>0</v>
      </c>
      <c r="E8" s="297">
        <f t="shared" si="2"/>
        <v>0</v>
      </c>
      <c r="F8" s="207">
        <v>0</v>
      </c>
      <c r="G8" s="262">
        <f t="shared" si="3"/>
        <v>0</v>
      </c>
      <c r="H8" s="198">
        <v>444</v>
      </c>
      <c r="I8" s="297">
        <f t="shared" si="4"/>
        <v>3.4130217541701895</v>
      </c>
      <c r="J8" s="263">
        <f t="shared" si="0"/>
        <v>444</v>
      </c>
      <c r="K8" s="264">
        <f t="shared" si="5"/>
        <v>0.19516912459614497</v>
      </c>
    </row>
    <row r="9" spans="1:11" ht="14.55" customHeight="1" x14ac:dyDescent="0.3">
      <c r="A9" s="295" t="s">
        <v>148</v>
      </c>
      <c r="B9" s="207">
        <v>4887</v>
      </c>
      <c r="C9" s="260">
        <f t="shared" si="1"/>
        <v>3.3484987598152745</v>
      </c>
      <c r="D9" s="261">
        <v>1275</v>
      </c>
      <c r="E9" s="297">
        <f t="shared" si="2"/>
        <v>6.0486740357701976</v>
      </c>
      <c r="F9" s="207">
        <v>0</v>
      </c>
      <c r="G9" s="262">
        <f t="shared" si="3"/>
        <v>0</v>
      </c>
      <c r="H9" s="198">
        <v>349</v>
      </c>
      <c r="I9" s="297">
        <f t="shared" si="4"/>
        <v>2.682758090552694</v>
      </c>
      <c r="J9" s="263">
        <f t="shared" si="0"/>
        <v>6511</v>
      </c>
      <c r="K9" s="264">
        <f t="shared" si="5"/>
        <v>2.8620409239763509</v>
      </c>
    </row>
    <row r="10" spans="1:11" ht="14.55" customHeight="1" x14ac:dyDescent="0.3">
      <c r="A10" s="295" t="s">
        <v>149</v>
      </c>
      <c r="B10" s="207">
        <v>133597</v>
      </c>
      <c r="C10" s="260">
        <f t="shared" si="1"/>
        <v>91.538651281981004</v>
      </c>
      <c r="D10" s="261">
        <v>17842</v>
      </c>
      <c r="E10" s="297">
        <f t="shared" si="2"/>
        <v>84.643484036244601</v>
      </c>
      <c r="F10" s="207">
        <v>0</v>
      </c>
      <c r="G10" s="262">
        <f t="shared" si="3"/>
        <v>0</v>
      </c>
      <c r="H10" s="198">
        <v>7333</v>
      </c>
      <c r="I10" s="297">
        <f t="shared" si="4"/>
        <v>56.368667845337839</v>
      </c>
      <c r="J10" s="263">
        <f t="shared" si="0"/>
        <v>158772</v>
      </c>
      <c r="K10" s="264">
        <f t="shared" si="5"/>
        <v>69.79142398734038</v>
      </c>
    </row>
    <row r="11" spans="1:11" ht="14.55" customHeight="1" x14ac:dyDescent="0.3">
      <c r="A11" s="295" t="s">
        <v>150</v>
      </c>
      <c r="B11" s="207">
        <v>0</v>
      </c>
      <c r="C11" s="260">
        <f t="shared" si="1"/>
        <v>0</v>
      </c>
      <c r="D11" s="261">
        <v>0</v>
      </c>
      <c r="E11" s="297">
        <f t="shared" si="2"/>
        <v>0</v>
      </c>
      <c r="F11" s="207">
        <v>0</v>
      </c>
      <c r="G11" s="262">
        <f t="shared" si="3"/>
        <v>0</v>
      </c>
      <c r="H11" s="198">
        <v>1306</v>
      </c>
      <c r="I11" s="297">
        <f t="shared" si="4"/>
        <v>10.039203628257361</v>
      </c>
      <c r="J11" s="263">
        <f t="shared" si="0"/>
        <v>1306</v>
      </c>
      <c r="K11" s="264">
        <f t="shared" si="5"/>
        <v>0.57407855117694895</v>
      </c>
    </row>
    <row r="12" spans="1:11" ht="14.55" customHeight="1" x14ac:dyDescent="0.3">
      <c r="A12" s="295" t="s">
        <v>151</v>
      </c>
      <c r="B12" s="207">
        <v>0</v>
      </c>
      <c r="C12" s="260">
        <f t="shared" si="1"/>
        <v>0</v>
      </c>
      <c r="D12" s="261">
        <v>0</v>
      </c>
      <c r="E12" s="297">
        <f t="shared" si="2"/>
        <v>0</v>
      </c>
      <c r="F12" s="207">
        <v>19542</v>
      </c>
      <c r="G12" s="262">
        <f t="shared" si="3"/>
        <v>41.174859358209901</v>
      </c>
      <c r="H12" s="198">
        <v>292</v>
      </c>
      <c r="I12" s="297">
        <f t="shared" si="4"/>
        <v>2.244599892382197</v>
      </c>
      <c r="J12" s="263">
        <f t="shared" si="0"/>
        <v>19834</v>
      </c>
      <c r="K12" s="264">
        <f t="shared" si="5"/>
        <v>8.7184333721620249</v>
      </c>
    </row>
    <row r="13" spans="1:11" ht="14.55" customHeight="1" x14ac:dyDescent="0.3">
      <c r="A13" s="295" t="s">
        <v>152</v>
      </c>
      <c r="B13" s="207">
        <v>0</v>
      </c>
      <c r="C13" s="260">
        <f t="shared" si="1"/>
        <v>0</v>
      </c>
      <c r="D13" s="261">
        <v>0</v>
      </c>
      <c r="E13" s="297">
        <f t="shared" si="2"/>
        <v>0</v>
      </c>
      <c r="F13" s="207">
        <v>27919</v>
      </c>
      <c r="G13" s="262">
        <f t="shared" si="3"/>
        <v>58.825140641790099</v>
      </c>
      <c r="H13" s="198">
        <v>1226</v>
      </c>
      <c r="I13" s="297">
        <f t="shared" si="4"/>
        <v>9.4242447536321006</v>
      </c>
      <c r="J13" s="263">
        <f t="shared" si="0"/>
        <v>29145</v>
      </c>
      <c r="K13" s="264">
        <f t="shared" si="5"/>
        <v>12.811270577375328</v>
      </c>
    </row>
    <row r="14" spans="1:11" ht="14.55" customHeight="1" thickBot="1" x14ac:dyDescent="0.35">
      <c r="A14" s="381" t="s">
        <v>153</v>
      </c>
      <c r="B14" s="211">
        <v>0</v>
      </c>
      <c r="C14" s="278">
        <f t="shared" si="1"/>
        <v>0</v>
      </c>
      <c r="D14" s="213">
        <v>0</v>
      </c>
      <c r="E14" s="304">
        <f t="shared" si="2"/>
        <v>0</v>
      </c>
      <c r="F14" s="211">
        <v>0</v>
      </c>
      <c r="G14" s="279">
        <f>F14/F$5*100</f>
        <v>0</v>
      </c>
      <c r="H14" s="211">
        <v>889</v>
      </c>
      <c r="I14" s="304">
        <f>H14/H$5*100</f>
        <v>6.8337304942731949</v>
      </c>
      <c r="J14" s="237">
        <f t="shared" si="0"/>
        <v>889</v>
      </c>
      <c r="K14" s="280">
        <f t="shared" si="5"/>
        <v>0.3907778192927317</v>
      </c>
    </row>
    <row r="15" spans="1:11" ht="14.55" customHeight="1" x14ac:dyDescent="0.3">
      <c r="A15" s="157" t="s">
        <v>69</v>
      </c>
      <c r="B15" s="382"/>
      <c r="C15" s="383"/>
      <c r="D15" s="382"/>
      <c r="E15" s="383"/>
      <c r="F15" s="382"/>
      <c r="G15" s="383"/>
      <c r="H15" s="382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AE8B8-2EE3-4AF5-8DA3-E5FAA1FD9E01}">
  <sheetPr>
    <tabColor rgb="FFF8AA9D"/>
  </sheetPr>
  <dimension ref="A1:J59"/>
  <sheetViews>
    <sheetView zoomScaleNormal="100" workbookViewId="0"/>
  </sheetViews>
  <sheetFormatPr defaultColWidth="8.77734375" defaultRowHeight="14.55" customHeight="1" x14ac:dyDescent="0.3"/>
  <cols>
    <col min="1" max="1" width="56.44140625" style="90" customWidth="1"/>
    <col min="2" max="2" width="11.21875" style="90" customWidth="1"/>
    <col min="3" max="3" width="9.21875" style="90" customWidth="1"/>
    <col min="4" max="4" width="9.77734375" style="90" customWidth="1"/>
    <col min="5" max="7" width="10.44140625" style="90" customWidth="1"/>
    <col min="8" max="8" width="57.21875" style="90" customWidth="1"/>
    <col min="9" max="9" width="12.21875" style="90" customWidth="1"/>
    <col min="10" max="10" width="8.77734375" style="90" customWidth="1"/>
    <col min="11" max="16384" width="8.77734375" style="90"/>
  </cols>
  <sheetData>
    <row r="1" spans="1:9" ht="14.55" customHeight="1" thickBot="1" x14ac:dyDescent="0.35">
      <c r="A1" s="384" t="s">
        <v>154</v>
      </c>
      <c r="B1" s="160"/>
      <c r="C1" s="160"/>
      <c r="D1" s="160"/>
      <c r="E1" s="160"/>
      <c r="F1" s="160"/>
      <c r="G1" s="160"/>
    </row>
    <row r="2" spans="1:9" ht="14.55" customHeight="1" thickBot="1" x14ac:dyDescent="0.35">
      <c r="A2" s="164"/>
      <c r="B2" s="165" t="s">
        <v>47</v>
      </c>
      <c r="C2" s="385"/>
      <c r="D2" s="386"/>
      <c r="E2" s="387"/>
      <c r="F2" s="173" t="s">
        <v>60</v>
      </c>
      <c r="G2" s="174"/>
    </row>
    <row r="3" spans="1:9" ht="14.55" customHeight="1" thickBot="1" x14ac:dyDescent="0.35">
      <c r="A3" s="175"/>
      <c r="B3" s="176" t="s">
        <v>61</v>
      </c>
      <c r="C3" s="177"/>
      <c r="D3" s="388" t="s">
        <v>62</v>
      </c>
      <c r="E3" s="389"/>
      <c r="F3" s="184"/>
      <c r="G3" s="184"/>
      <c r="I3" s="390"/>
    </row>
    <row r="4" spans="1:9" ht="14.55" customHeight="1" thickBot="1" x14ac:dyDescent="0.35">
      <c r="A4" s="106"/>
      <c r="B4" s="391" t="s">
        <v>3</v>
      </c>
      <c r="C4" s="392" t="s">
        <v>40</v>
      </c>
      <c r="D4" s="393" t="s">
        <v>3</v>
      </c>
      <c r="E4" s="189" t="s">
        <v>40</v>
      </c>
      <c r="F4" s="391" t="s">
        <v>3</v>
      </c>
      <c r="G4" s="190" t="s">
        <v>40</v>
      </c>
      <c r="I4" s="390"/>
    </row>
    <row r="5" spans="1:9" ht="14.55" customHeight="1" thickBot="1" x14ac:dyDescent="0.35">
      <c r="A5" s="394" t="s">
        <v>155</v>
      </c>
      <c r="B5" s="191">
        <f>SUM(B6:B12)</f>
        <v>145946</v>
      </c>
      <c r="C5" s="379"/>
      <c r="D5" s="193">
        <f>SUM(D6:D12)</f>
        <v>21079</v>
      </c>
      <c r="E5" s="289"/>
      <c r="F5" s="191">
        <f t="shared" ref="F5:F12" si="0">B5+D5</f>
        <v>167025</v>
      </c>
      <c r="G5" s="290"/>
    </row>
    <row r="6" spans="1:9" ht="14.55" customHeight="1" x14ac:dyDescent="0.3">
      <c r="A6" s="395" t="s">
        <v>156</v>
      </c>
      <c r="B6" s="198">
        <v>24311</v>
      </c>
      <c r="C6" s="230">
        <f t="shared" ref="C6:C12" si="1">B6/B$5*100</f>
        <v>16.657530867581162</v>
      </c>
      <c r="D6" s="200">
        <v>1541</v>
      </c>
      <c r="E6" s="396">
        <f t="shared" ref="E6:E12" si="2">D6/D$5*100</f>
        <v>7.3105934816642151</v>
      </c>
      <c r="F6" s="198">
        <f t="shared" si="0"/>
        <v>25852</v>
      </c>
      <c r="G6" s="397">
        <f t="shared" ref="G6:G12" si="3">F6/F$5*100</f>
        <v>15.477922466696603</v>
      </c>
      <c r="I6" s="390"/>
    </row>
    <row r="7" spans="1:9" ht="14.55" customHeight="1" x14ac:dyDescent="0.3">
      <c r="A7" s="398" t="s">
        <v>157</v>
      </c>
      <c r="B7" s="207">
        <v>1164</v>
      </c>
      <c r="C7" s="399">
        <f t="shared" si="1"/>
        <v>0.79755526016471834</v>
      </c>
      <c r="D7" s="261">
        <v>279</v>
      </c>
      <c r="E7" s="400">
        <f t="shared" si="2"/>
        <v>1.3235922007685375</v>
      </c>
      <c r="F7" s="207">
        <f t="shared" si="0"/>
        <v>1443</v>
      </c>
      <c r="G7" s="397">
        <f t="shared" si="3"/>
        <v>0.86394252357431511</v>
      </c>
    </row>
    <row r="8" spans="1:9" ht="14.55" customHeight="1" x14ac:dyDescent="0.3">
      <c r="A8" s="398" t="s">
        <v>158</v>
      </c>
      <c r="B8" s="207">
        <v>83941</v>
      </c>
      <c r="C8" s="399">
        <f t="shared" si="1"/>
        <v>57.51510832773765</v>
      </c>
      <c r="D8" s="261">
        <v>10764</v>
      </c>
      <c r="E8" s="400">
        <f t="shared" si="2"/>
        <v>51.065041036102279</v>
      </c>
      <c r="F8" s="207">
        <f t="shared" si="0"/>
        <v>94705</v>
      </c>
      <c r="G8" s="397">
        <f t="shared" si="3"/>
        <v>56.701092650800774</v>
      </c>
      <c r="I8" s="390"/>
    </row>
    <row r="9" spans="1:9" ht="14.55" customHeight="1" x14ac:dyDescent="0.3">
      <c r="A9" s="258" t="s">
        <v>159</v>
      </c>
      <c r="B9" s="207">
        <v>240</v>
      </c>
      <c r="C9" s="399">
        <f t="shared" si="1"/>
        <v>0.16444438353911719</v>
      </c>
      <c r="D9" s="261">
        <v>28</v>
      </c>
      <c r="E9" s="400">
        <f t="shared" si="2"/>
        <v>0.1328336258835808</v>
      </c>
      <c r="F9" s="207">
        <f t="shared" si="0"/>
        <v>268</v>
      </c>
      <c r="G9" s="397">
        <f t="shared" si="3"/>
        <v>0.16045502170333781</v>
      </c>
    </row>
    <row r="10" spans="1:9" ht="14.55" customHeight="1" x14ac:dyDescent="0.3">
      <c r="A10" s="398" t="s">
        <v>160</v>
      </c>
      <c r="B10" s="207">
        <v>892</v>
      </c>
      <c r="C10" s="399">
        <f t="shared" si="1"/>
        <v>0.61118495882038559</v>
      </c>
      <c r="D10" s="261">
        <v>303</v>
      </c>
      <c r="E10" s="400">
        <f t="shared" si="2"/>
        <v>1.4374495943830352</v>
      </c>
      <c r="F10" s="207">
        <f t="shared" si="0"/>
        <v>1195</v>
      </c>
      <c r="G10" s="397">
        <f t="shared" si="3"/>
        <v>0.7154617572219728</v>
      </c>
    </row>
    <row r="11" spans="1:9" ht="14.55" customHeight="1" x14ac:dyDescent="0.3">
      <c r="A11" s="398" t="s">
        <v>161</v>
      </c>
      <c r="B11" s="207">
        <v>11056</v>
      </c>
      <c r="C11" s="399">
        <f t="shared" si="1"/>
        <v>7.5754046017019991</v>
      </c>
      <c r="D11" s="261">
        <v>3661</v>
      </c>
      <c r="E11" s="400">
        <f t="shared" si="2"/>
        <v>17.367996584278192</v>
      </c>
      <c r="F11" s="207">
        <f t="shared" si="0"/>
        <v>14717</v>
      </c>
      <c r="G11" s="397">
        <f t="shared" si="3"/>
        <v>8.8112558000299348</v>
      </c>
    </row>
    <row r="12" spans="1:9" ht="14.55" customHeight="1" thickBot="1" x14ac:dyDescent="0.35">
      <c r="A12" s="401" t="s">
        <v>162</v>
      </c>
      <c r="B12" s="402">
        <v>24342</v>
      </c>
      <c r="C12" s="403">
        <f t="shared" si="1"/>
        <v>16.678771600454965</v>
      </c>
      <c r="D12" s="404">
        <v>4503</v>
      </c>
      <c r="E12" s="405">
        <f t="shared" si="2"/>
        <v>21.362493476920157</v>
      </c>
      <c r="F12" s="402">
        <f t="shared" si="0"/>
        <v>28845</v>
      </c>
      <c r="G12" s="406">
        <f t="shared" si="3"/>
        <v>17.269869779973057</v>
      </c>
    </row>
    <row r="13" spans="1:9" ht="14.55" customHeight="1" x14ac:dyDescent="0.3">
      <c r="A13" s="378"/>
    </row>
    <row r="14" spans="1:9" ht="14.55" customHeight="1" x14ac:dyDescent="0.3">
      <c r="A14" s="378"/>
    </row>
    <row r="15" spans="1:9" ht="14.55" customHeight="1" x14ac:dyDescent="0.3">
      <c r="A15" s="378"/>
    </row>
    <row r="16" spans="1:9" ht="14.55" customHeight="1" x14ac:dyDescent="0.3">
      <c r="A16" s="384" t="s">
        <v>163</v>
      </c>
      <c r="B16"/>
      <c r="C16"/>
    </row>
    <row r="17" spans="1:10" ht="14.55" customHeight="1" x14ac:dyDescent="0.3">
      <c r="A17" s="407"/>
      <c r="B17"/>
      <c r="C17"/>
    </row>
    <row r="18" spans="1:10" ht="14.55" customHeight="1" x14ac:dyDescent="0.3">
      <c r="H18" s="408"/>
      <c r="I18" s="409" t="s">
        <v>3</v>
      </c>
      <c r="J18" s="410" t="s">
        <v>40</v>
      </c>
    </row>
    <row r="19" spans="1:10" ht="36.75" customHeight="1" x14ac:dyDescent="0.3">
      <c r="H19" s="411" t="s">
        <v>164</v>
      </c>
      <c r="I19" s="412">
        <f>SUM(I20:I23)</f>
        <v>121604</v>
      </c>
      <c r="J19" s="413"/>
    </row>
    <row r="20" spans="1:10" ht="14.55" customHeight="1" x14ac:dyDescent="0.3">
      <c r="H20" s="414" t="s">
        <v>165</v>
      </c>
      <c r="I20" s="415">
        <v>83941</v>
      </c>
      <c r="J20" s="416">
        <f>I20/I$19</f>
        <v>0.69028156968520771</v>
      </c>
    </row>
    <row r="21" spans="1:10" ht="14.55" customHeight="1" x14ac:dyDescent="0.3">
      <c r="H21" s="414" t="s">
        <v>166</v>
      </c>
      <c r="I21" s="415">
        <v>24311</v>
      </c>
      <c r="J21" s="416">
        <f>I21/I$19</f>
        <v>0.19991941054570572</v>
      </c>
    </row>
    <row r="22" spans="1:10" ht="14.55" customHeight="1" x14ac:dyDescent="0.3">
      <c r="H22" s="417" t="s">
        <v>167</v>
      </c>
      <c r="I22" s="415">
        <v>11056</v>
      </c>
      <c r="J22" s="416">
        <f>I22/I$19</f>
        <v>9.0918061905858355E-2</v>
      </c>
    </row>
    <row r="23" spans="1:10" ht="14.55" customHeight="1" x14ac:dyDescent="0.3">
      <c r="H23" s="414" t="s">
        <v>168</v>
      </c>
      <c r="I23" s="415">
        <v>2296</v>
      </c>
      <c r="J23" s="416">
        <f>I23/I$19</f>
        <v>1.8880957863228184E-2</v>
      </c>
    </row>
    <row r="27" spans="1:10" ht="14.55" customHeight="1" x14ac:dyDescent="0.3">
      <c r="B27"/>
      <c r="C27"/>
      <c r="H27" t="s">
        <v>169</v>
      </c>
    </row>
    <row r="28" spans="1:10" ht="14.55" customHeight="1" x14ac:dyDescent="0.3">
      <c r="B28"/>
      <c r="C28"/>
      <c r="H28" t="s">
        <v>170</v>
      </c>
    </row>
    <row r="29" spans="1:10" ht="14.55" customHeight="1" x14ac:dyDescent="0.3">
      <c r="B29"/>
      <c r="C29"/>
      <c r="H29" t="s">
        <v>171</v>
      </c>
    </row>
    <row r="30" spans="1:10" ht="14.55" customHeight="1" x14ac:dyDescent="0.3">
      <c r="B30"/>
      <c r="C30"/>
      <c r="H30" t="s">
        <v>172</v>
      </c>
    </row>
    <row r="31" spans="1:10" ht="14.55" customHeight="1" x14ac:dyDescent="0.3">
      <c r="B31"/>
      <c r="C31"/>
      <c r="H31" t="s">
        <v>173</v>
      </c>
    </row>
    <row r="32" spans="1:10" ht="14.55" customHeight="1" x14ac:dyDescent="0.3">
      <c r="B32"/>
      <c r="C32"/>
      <c r="H32" t="s">
        <v>174</v>
      </c>
    </row>
    <row r="33" spans="1:10" ht="14.55" customHeight="1" x14ac:dyDescent="0.3">
      <c r="B33" s="418"/>
      <c r="C33" s="418"/>
      <c r="H33" t="s">
        <v>175</v>
      </c>
    </row>
    <row r="34" spans="1:10" ht="14.55" customHeight="1" x14ac:dyDescent="0.3">
      <c r="A34" t="s">
        <v>176</v>
      </c>
      <c r="B34"/>
      <c r="C34"/>
      <c r="E34" s="419"/>
    </row>
    <row r="35" spans="1:10" ht="14.55" customHeight="1" x14ac:dyDescent="0.3">
      <c r="A35" t="s">
        <v>177</v>
      </c>
      <c r="B35"/>
      <c r="C35"/>
    </row>
    <row r="36" spans="1:10" ht="14.55" customHeight="1" x14ac:dyDescent="0.3">
      <c r="A36" t="s">
        <v>178</v>
      </c>
    </row>
    <row r="37" spans="1:10" ht="14.55" customHeight="1" x14ac:dyDescent="0.3">
      <c r="A37" s="378"/>
    </row>
    <row r="38" spans="1:10" ht="14.55" customHeight="1" x14ac:dyDescent="0.3">
      <c r="A38" s="384" t="s">
        <v>179</v>
      </c>
      <c r="B38"/>
      <c r="C38"/>
    </row>
    <row r="39" spans="1:10" ht="14.55" customHeight="1" x14ac:dyDescent="0.3">
      <c r="A39" s="419"/>
      <c r="B39"/>
      <c r="C39"/>
      <c r="H39" s="408"/>
      <c r="I39" s="409" t="s">
        <v>3</v>
      </c>
      <c r="J39" s="410" t="s">
        <v>40</v>
      </c>
    </row>
    <row r="40" spans="1:10" ht="28.5" customHeight="1" x14ac:dyDescent="0.3">
      <c r="H40" s="411" t="s">
        <v>164</v>
      </c>
      <c r="I40" s="412">
        <f>SUM(I41:I44)</f>
        <v>16576</v>
      </c>
      <c r="J40" s="420"/>
    </row>
    <row r="41" spans="1:10" ht="14.55" customHeight="1" x14ac:dyDescent="0.3">
      <c r="H41" s="414" t="s">
        <v>165</v>
      </c>
      <c r="I41" s="415">
        <v>10764</v>
      </c>
      <c r="J41" s="416">
        <f>I41/I$40</f>
        <v>0.64937258687258692</v>
      </c>
    </row>
    <row r="42" spans="1:10" ht="14.55" customHeight="1" x14ac:dyDescent="0.3">
      <c r="H42" s="417" t="s">
        <v>167</v>
      </c>
      <c r="I42" s="415">
        <v>3661</v>
      </c>
      <c r="J42" s="416">
        <f>I42/I$40</f>
        <v>0.22086148648648649</v>
      </c>
    </row>
    <row r="43" spans="1:10" ht="14.55" customHeight="1" x14ac:dyDescent="0.3">
      <c r="H43" s="414" t="s">
        <v>166</v>
      </c>
      <c r="I43" s="415">
        <v>1541</v>
      </c>
      <c r="J43" s="416">
        <f>I43/I$40</f>
        <v>9.2965733590733596E-2</v>
      </c>
    </row>
    <row r="44" spans="1:10" ht="14.55" customHeight="1" x14ac:dyDescent="0.3">
      <c r="H44" s="414" t="s">
        <v>168</v>
      </c>
      <c r="I44" s="415">
        <v>610</v>
      </c>
      <c r="J44" s="416">
        <f>I44/I$40</f>
        <v>3.6800193050193053E-2</v>
      </c>
    </row>
    <row r="45" spans="1:10" ht="14.55" customHeight="1" x14ac:dyDescent="0.3">
      <c r="H45" s="419"/>
      <c r="I45"/>
      <c r="J45"/>
    </row>
    <row r="46" spans="1:10" ht="14.55" customHeight="1" x14ac:dyDescent="0.3">
      <c r="H46" t="s">
        <v>169</v>
      </c>
      <c r="I46"/>
      <c r="J46"/>
    </row>
    <row r="47" spans="1:10" ht="14.55" customHeight="1" x14ac:dyDescent="0.3">
      <c r="H47" t="s">
        <v>170</v>
      </c>
      <c r="I47"/>
      <c r="J47"/>
    </row>
    <row r="48" spans="1:10" ht="14.55" customHeight="1" x14ac:dyDescent="0.3">
      <c r="H48" t="s">
        <v>171</v>
      </c>
      <c r="I48"/>
      <c r="J48"/>
    </row>
    <row r="49" spans="1:10" ht="14.55" customHeight="1" x14ac:dyDescent="0.3">
      <c r="H49" t="s">
        <v>172</v>
      </c>
      <c r="I49"/>
      <c r="J49"/>
    </row>
    <row r="50" spans="1:10" ht="14.55" customHeight="1" x14ac:dyDescent="0.3">
      <c r="H50" t="s">
        <v>173</v>
      </c>
      <c r="I50"/>
      <c r="J50"/>
    </row>
    <row r="51" spans="1:10" ht="14.55" customHeight="1" x14ac:dyDescent="0.3">
      <c r="H51" t="s">
        <v>174</v>
      </c>
      <c r="I51"/>
      <c r="J51"/>
    </row>
    <row r="52" spans="1:10" ht="14.55" customHeight="1" x14ac:dyDescent="0.3">
      <c r="H52" t="s">
        <v>175</v>
      </c>
      <c r="I52"/>
      <c r="J52"/>
    </row>
    <row r="53" spans="1:10" ht="14.55" customHeight="1" x14ac:dyDescent="0.3">
      <c r="H53" s="419"/>
      <c r="I53"/>
      <c r="J53"/>
    </row>
    <row r="54" spans="1:10" ht="14.55" customHeight="1" x14ac:dyDescent="0.3">
      <c r="I54"/>
      <c r="J54"/>
    </row>
    <row r="55" spans="1:10" ht="14.55" customHeight="1" x14ac:dyDescent="0.3">
      <c r="I55"/>
      <c r="J55"/>
    </row>
    <row r="56" spans="1:10" ht="14.55" customHeight="1" x14ac:dyDescent="0.3">
      <c r="I56"/>
      <c r="J56"/>
    </row>
    <row r="57" spans="1:10" ht="14.55" customHeight="1" x14ac:dyDescent="0.3">
      <c r="A57" t="s">
        <v>176</v>
      </c>
    </row>
    <row r="58" spans="1:10" ht="14.55" customHeight="1" x14ac:dyDescent="0.3">
      <c r="A58" t="s">
        <v>177</v>
      </c>
    </row>
    <row r="59" spans="1:10" ht="14.55" customHeight="1" x14ac:dyDescent="0.3">
      <c r="A59" t="s">
        <v>178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8C3AC-1761-4579-BE9A-0E003D67D4B5}">
  <sheetPr>
    <tabColor rgb="FFF8AA9D"/>
  </sheetPr>
  <dimension ref="A1:C12"/>
  <sheetViews>
    <sheetView zoomScaleNormal="100" workbookViewId="0"/>
  </sheetViews>
  <sheetFormatPr defaultColWidth="8.77734375" defaultRowHeight="14.55" customHeight="1" x14ac:dyDescent="0.3"/>
  <cols>
    <col min="1" max="1" width="51.44140625" style="90" customWidth="1"/>
    <col min="2" max="2" width="11.21875" style="90" customWidth="1"/>
    <col min="3" max="3" width="9.21875" style="90" customWidth="1"/>
    <col min="4" max="16384" width="8.77734375" style="90"/>
  </cols>
  <sheetData>
    <row r="1" spans="1:3" ht="14.55" customHeight="1" thickBot="1" x14ac:dyDescent="0.35">
      <c r="A1" s="384" t="s">
        <v>180</v>
      </c>
      <c r="B1" s="354"/>
      <c r="C1" s="354"/>
    </row>
    <row r="2" spans="1:3" ht="14.55" customHeight="1" thickBot="1" x14ac:dyDescent="0.35">
      <c r="A2" s="421"/>
      <c r="B2" s="422" t="s">
        <v>59</v>
      </c>
      <c r="C2" s="423"/>
    </row>
    <row r="3" spans="1:3" ht="14.55" customHeight="1" thickBot="1" x14ac:dyDescent="0.35">
      <c r="A3" s="424"/>
      <c r="B3" s="425" t="s">
        <v>3</v>
      </c>
      <c r="C3" s="426" t="s">
        <v>40</v>
      </c>
    </row>
    <row r="4" spans="1:3" ht="14.55" customHeight="1" thickBot="1" x14ac:dyDescent="0.35">
      <c r="A4" s="394" t="s">
        <v>155</v>
      </c>
      <c r="B4" s="191">
        <f>SUM(B5:B11)</f>
        <v>13009</v>
      </c>
      <c r="C4" s="427"/>
    </row>
    <row r="5" spans="1:3" ht="14.55" customHeight="1" x14ac:dyDescent="0.3">
      <c r="A5" s="428" t="s">
        <v>156</v>
      </c>
      <c r="B5" s="345">
        <v>468</v>
      </c>
      <c r="C5" s="429">
        <f t="shared" ref="C5:C11" si="0">B5/B$4*100</f>
        <v>3.5975094165577675</v>
      </c>
    </row>
    <row r="6" spans="1:3" ht="14.55" customHeight="1" x14ac:dyDescent="0.3">
      <c r="A6" s="430" t="s">
        <v>157</v>
      </c>
      <c r="B6" s="348">
        <v>195</v>
      </c>
      <c r="C6" s="431">
        <f t="shared" si="0"/>
        <v>1.4989622568990699</v>
      </c>
    </row>
    <row r="7" spans="1:3" ht="14.55" customHeight="1" x14ac:dyDescent="0.3">
      <c r="A7" s="430" t="s">
        <v>158</v>
      </c>
      <c r="B7" s="348">
        <v>4174</v>
      </c>
      <c r="C7" s="431">
        <f t="shared" si="0"/>
        <v>32.085479283572909</v>
      </c>
    </row>
    <row r="8" spans="1:3" ht="14.55" customHeight="1" x14ac:dyDescent="0.3">
      <c r="A8" s="432" t="s">
        <v>159</v>
      </c>
      <c r="B8" s="348">
        <v>15</v>
      </c>
      <c r="C8" s="431">
        <f t="shared" si="0"/>
        <v>0.11530478899223615</v>
      </c>
    </row>
    <row r="9" spans="1:3" ht="14.55" customHeight="1" x14ac:dyDescent="0.3">
      <c r="A9" s="430" t="s">
        <v>160</v>
      </c>
      <c r="B9" s="348">
        <v>193</v>
      </c>
      <c r="C9" s="431">
        <f t="shared" si="0"/>
        <v>1.4835882850334385</v>
      </c>
    </row>
    <row r="10" spans="1:3" ht="14.55" customHeight="1" x14ac:dyDescent="0.3">
      <c r="A10" s="430" t="s">
        <v>161</v>
      </c>
      <c r="B10" s="348">
        <v>2055</v>
      </c>
      <c r="C10" s="431">
        <f t="shared" si="0"/>
        <v>15.79675609193635</v>
      </c>
    </row>
    <row r="11" spans="1:3" ht="14.55" customHeight="1" thickBot="1" x14ac:dyDescent="0.35">
      <c r="A11" s="433" t="s">
        <v>162</v>
      </c>
      <c r="B11" s="434">
        <v>5909</v>
      </c>
      <c r="C11" s="435">
        <f t="shared" si="0"/>
        <v>45.422399877008225</v>
      </c>
    </row>
    <row r="12" spans="1:3" ht="14.55" customHeight="1" x14ac:dyDescent="0.3">
      <c r="A12" s="157" t="s">
        <v>181</v>
      </c>
      <c r="B12" s="436"/>
      <c r="C12" s="436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72E0B-60F5-4183-AB9C-FD148A798D2B}">
  <sheetPr>
    <tabColor rgb="FFF8AA9D"/>
  </sheetPr>
  <dimension ref="A1:G20"/>
  <sheetViews>
    <sheetView zoomScaleNormal="100" workbookViewId="0"/>
  </sheetViews>
  <sheetFormatPr defaultRowHeight="14.55" customHeight="1" x14ac:dyDescent="0.3"/>
  <cols>
    <col min="1" max="1" width="32.77734375" customWidth="1"/>
    <col min="2" max="2" width="9.21875" bestFit="1" customWidth="1"/>
    <col min="3" max="3" width="9.77734375" bestFit="1" customWidth="1"/>
    <col min="4" max="7" width="9.21875" bestFit="1" customWidth="1"/>
  </cols>
  <sheetData>
    <row r="1" spans="1:7" ht="14.55" customHeight="1" thickBot="1" x14ac:dyDescent="0.35">
      <c r="A1" s="159" t="s">
        <v>182</v>
      </c>
      <c r="B1" s="437"/>
      <c r="C1" s="437"/>
      <c r="D1" s="437"/>
      <c r="E1" s="437"/>
      <c r="F1" s="357"/>
      <c r="G1" s="358"/>
    </row>
    <row r="2" spans="1:7" ht="14.55" customHeight="1" thickBot="1" x14ac:dyDescent="0.35">
      <c r="A2" s="438"/>
      <c r="B2" s="165" t="s">
        <v>47</v>
      </c>
      <c r="C2" s="385"/>
      <c r="D2" s="386"/>
      <c r="E2" s="387"/>
      <c r="F2" s="173" t="s">
        <v>60</v>
      </c>
      <c r="G2" s="174"/>
    </row>
    <row r="3" spans="1:7" ht="14.55" customHeight="1" thickBot="1" x14ac:dyDescent="0.35">
      <c r="A3" s="439"/>
      <c r="B3" s="176" t="s">
        <v>61</v>
      </c>
      <c r="C3" s="177"/>
      <c r="D3" s="388" t="s">
        <v>62</v>
      </c>
      <c r="E3" s="440"/>
      <c r="F3" s="441"/>
      <c r="G3" s="441"/>
    </row>
    <row r="4" spans="1:7" ht="14.55" customHeight="1" thickBot="1" x14ac:dyDescent="0.35">
      <c r="A4" s="442"/>
      <c r="B4" s="443" t="s">
        <v>3</v>
      </c>
      <c r="C4" s="444" t="s">
        <v>40</v>
      </c>
      <c r="D4" s="445" t="s">
        <v>3</v>
      </c>
      <c r="E4" s="446" t="s">
        <v>40</v>
      </c>
      <c r="F4" s="443" t="s">
        <v>3</v>
      </c>
      <c r="G4" s="447" t="s">
        <v>40</v>
      </c>
    </row>
    <row r="5" spans="1:7" ht="14.55" customHeight="1" thickBot="1" x14ac:dyDescent="0.35">
      <c r="A5" s="448" t="s">
        <v>183</v>
      </c>
      <c r="B5" s="449">
        <f>B6+B13+B20</f>
        <v>145946</v>
      </c>
      <c r="C5" s="450"/>
      <c r="D5" s="451">
        <f>D6+D13+D20</f>
        <v>21079</v>
      </c>
      <c r="E5" s="452"/>
      <c r="F5" s="449">
        <f t="shared" ref="F5:F20" si="0">B5+D5</f>
        <v>167025</v>
      </c>
      <c r="G5" s="453"/>
    </row>
    <row r="6" spans="1:7" ht="14.55" customHeight="1" thickBot="1" x14ac:dyDescent="0.35">
      <c r="A6" s="454" t="s">
        <v>184</v>
      </c>
      <c r="B6" s="455">
        <f>B7+B8+B11+B12</f>
        <v>122419</v>
      </c>
      <c r="C6" s="456">
        <f>B6/B$5*100</f>
        <v>83.879654118646613</v>
      </c>
      <c r="D6" s="457">
        <f>D7+D8+D11+D12</f>
        <v>17083</v>
      </c>
      <c r="E6" s="458">
        <f>D6/D$5*100</f>
        <v>81.042743963186112</v>
      </c>
      <c r="F6" s="455">
        <f t="shared" si="0"/>
        <v>139502</v>
      </c>
      <c r="G6" s="459">
        <f>F6/F$5*100</f>
        <v>83.521628498727736</v>
      </c>
    </row>
    <row r="7" spans="1:7" ht="14.55" customHeight="1" thickBot="1" x14ac:dyDescent="0.35">
      <c r="A7" s="460" t="s">
        <v>185</v>
      </c>
      <c r="B7" s="461">
        <v>6189</v>
      </c>
      <c r="C7" s="462">
        <f>B7/B$6*100</f>
        <v>5.0555877764072568</v>
      </c>
      <c r="D7" s="463">
        <v>2053</v>
      </c>
      <c r="E7" s="464">
        <f>D7/D$6*100</f>
        <v>12.017795469179886</v>
      </c>
      <c r="F7" s="461">
        <f t="shared" si="0"/>
        <v>8242</v>
      </c>
      <c r="G7" s="465">
        <f>F7/F$6*100</f>
        <v>5.9081590228097083</v>
      </c>
    </row>
    <row r="8" spans="1:7" ht="14.55" customHeight="1" thickBot="1" x14ac:dyDescent="0.35">
      <c r="A8" s="460" t="s">
        <v>186</v>
      </c>
      <c r="B8" s="461">
        <f>SUM(B9:B10)</f>
        <v>96079</v>
      </c>
      <c r="C8" s="462">
        <f>B8/B$6*100</f>
        <v>78.483732100409256</v>
      </c>
      <c r="D8" s="463">
        <f>SUM(D9:D10)</f>
        <v>13492</v>
      </c>
      <c r="E8" s="464">
        <f>D8/D$6*100</f>
        <v>78.979102031259146</v>
      </c>
      <c r="F8" s="461">
        <f t="shared" si="0"/>
        <v>109571</v>
      </c>
      <c r="G8" s="465">
        <f>F8/F$6*100</f>
        <v>78.544393628765178</v>
      </c>
    </row>
    <row r="9" spans="1:7" ht="14.55" customHeight="1" x14ac:dyDescent="0.3">
      <c r="A9" s="466" t="s">
        <v>187</v>
      </c>
      <c r="B9" s="467">
        <v>87658</v>
      </c>
      <c r="C9" s="468">
        <f>B9/B$8*100</f>
        <v>91.235337586777547</v>
      </c>
      <c r="D9" s="469">
        <v>12870</v>
      </c>
      <c r="E9" s="470">
        <f>D9/D$8*100</f>
        <v>95.389860658167805</v>
      </c>
      <c r="F9" s="471">
        <f t="shared" si="0"/>
        <v>100528</v>
      </c>
      <c r="G9" s="371">
        <f>F9/F$8*100</f>
        <v>91.746903834043678</v>
      </c>
    </row>
    <row r="10" spans="1:7" ht="14.55" customHeight="1" thickBot="1" x14ac:dyDescent="0.35">
      <c r="A10" s="472" t="s">
        <v>188</v>
      </c>
      <c r="B10" s="473">
        <v>8421</v>
      </c>
      <c r="C10" s="474">
        <f>B10/B$8*100</f>
        <v>8.7646624132224531</v>
      </c>
      <c r="D10" s="475">
        <v>622</v>
      </c>
      <c r="E10" s="476">
        <f>D10/D$8*100</f>
        <v>4.6101393418321974</v>
      </c>
      <c r="F10" s="477">
        <f t="shared" si="0"/>
        <v>9043</v>
      </c>
      <c r="G10" s="478">
        <f>F10/F$8*100</f>
        <v>8.2530961659563218</v>
      </c>
    </row>
    <row r="11" spans="1:7" ht="14.55" customHeight="1" thickBot="1" x14ac:dyDescent="0.35">
      <c r="A11" s="479" t="s">
        <v>189</v>
      </c>
      <c r="B11" s="480">
        <v>18449</v>
      </c>
      <c r="C11" s="481">
        <f>B11/B$6*100</f>
        <v>15.070373063004928</v>
      </c>
      <c r="D11" s="482">
        <v>546</v>
      </c>
      <c r="E11" s="483">
        <f>D11/D$6*100</f>
        <v>3.1961599250717088</v>
      </c>
      <c r="F11" s="484">
        <f t="shared" si="0"/>
        <v>18995</v>
      </c>
      <c r="G11" s="485">
        <f>F11/F$6*100</f>
        <v>13.616292239537783</v>
      </c>
    </row>
    <row r="12" spans="1:7" ht="14.55" customHeight="1" thickBot="1" x14ac:dyDescent="0.35">
      <c r="A12" s="460" t="s">
        <v>190</v>
      </c>
      <c r="B12" s="461">
        <v>1702</v>
      </c>
      <c r="C12" s="462">
        <f>B12/B$6*100</f>
        <v>1.390307060178567</v>
      </c>
      <c r="D12" s="463">
        <v>992</v>
      </c>
      <c r="E12" s="464">
        <f>D12/D$6*100</f>
        <v>5.8069425744892582</v>
      </c>
      <c r="F12" s="461">
        <f t="shared" si="0"/>
        <v>2694</v>
      </c>
      <c r="G12" s="465">
        <f>F12/F$6*100</f>
        <v>1.9311551088873276</v>
      </c>
    </row>
    <row r="13" spans="1:7" ht="14.55" customHeight="1" thickBot="1" x14ac:dyDescent="0.35">
      <c r="A13" s="454" t="s">
        <v>191</v>
      </c>
      <c r="B13" s="455">
        <f>B14+B15+B18+B19</f>
        <v>7428</v>
      </c>
      <c r="C13" s="456">
        <f>B13/B$5*100</f>
        <v>5.0895536705356781</v>
      </c>
      <c r="D13" s="457">
        <f>D14+D15+D18+D19</f>
        <v>2451</v>
      </c>
      <c r="E13" s="458">
        <f>D13/D$5*100</f>
        <v>11.627686322880592</v>
      </c>
      <c r="F13" s="455">
        <f t="shared" si="0"/>
        <v>9879</v>
      </c>
      <c r="G13" s="459">
        <f>F13/F$5*100</f>
        <v>5.9146834306241587</v>
      </c>
    </row>
    <row r="14" spans="1:7" ht="14.55" customHeight="1" thickBot="1" x14ac:dyDescent="0.35">
      <c r="A14" s="460" t="s">
        <v>185</v>
      </c>
      <c r="B14" s="461">
        <v>326</v>
      </c>
      <c r="C14" s="462">
        <f>B14/B$13*100</f>
        <v>4.3887991383952611</v>
      </c>
      <c r="D14" s="463">
        <v>121</v>
      </c>
      <c r="E14" s="464">
        <f>D14/D$13*100</f>
        <v>4.9367605059159523</v>
      </c>
      <c r="F14" s="461">
        <f t="shared" si="0"/>
        <v>447</v>
      </c>
      <c r="G14" s="465">
        <f>F14/F$13*100</f>
        <v>4.5247494685696932</v>
      </c>
    </row>
    <row r="15" spans="1:7" ht="14.55" customHeight="1" thickBot="1" x14ac:dyDescent="0.35">
      <c r="A15" s="460" t="s">
        <v>186</v>
      </c>
      <c r="B15" s="461">
        <f>SUM(B16:B17)</f>
        <v>6850</v>
      </c>
      <c r="C15" s="462">
        <f>B15/B$13*100</f>
        <v>92.21863220247711</v>
      </c>
      <c r="D15" s="463">
        <f>SUM(D16:D17)</f>
        <v>2287</v>
      </c>
      <c r="E15" s="464">
        <f>D15/D$13*100</f>
        <v>93.30885352917177</v>
      </c>
      <c r="F15" s="461">
        <f t="shared" si="0"/>
        <v>9137</v>
      </c>
      <c r="G15" s="465">
        <f>F15/F$13*100</f>
        <v>92.48911833181495</v>
      </c>
    </row>
    <row r="16" spans="1:7" ht="14.55" customHeight="1" x14ac:dyDescent="0.3">
      <c r="A16" s="466" t="s">
        <v>187</v>
      </c>
      <c r="B16" s="467">
        <v>6408</v>
      </c>
      <c r="C16" s="468">
        <f>B16/B$15*100</f>
        <v>93.547445255474443</v>
      </c>
      <c r="D16" s="469">
        <v>2146</v>
      </c>
      <c r="E16" s="470">
        <f>D16/D$15*100</f>
        <v>93.834717971141231</v>
      </c>
      <c r="F16" s="471">
        <f t="shared" si="0"/>
        <v>8554</v>
      </c>
      <c r="G16" s="371">
        <f>F16/F$15*100</f>
        <v>93.619349896027131</v>
      </c>
    </row>
    <row r="17" spans="1:7" ht="14.55" customHeight="1" thickBot="1" x14ac:dyDescent="0.35">
      <c r="A17" s="472" t="s">
        <v>188</v>
      </c>
      <c r="B17" s="473">
        <v>442</v>
      </c>
      <c r="C17" s="474">
        <f>B17/B$15*100</f>
        <v>6.4525547445255471</v>
      </c>
      <c r="D17" s="475">
        <v>141</v>
      </c>
      <c r="E17" s="476">
        <f>D17/D$15*100</f>
        <v>6.1652820288587673</v>
      </c>
      <c r="F17" s="477">
        <f>B17+D17</f>
        <v>583</v>
      </c>
      <c r="G17" s="478">
        <f>F17/F$15*100</f>
        <v>6.3806501039728571</v>
      </c>
    </row>
    <row r="18" spans="1:7" ht="15" thickBot="1" x14ac:dyDescent="0.35">
      <c r="A18" s="479" t="s">
        <v>189</v>
      </c>
      <c r="B18" s="480">
        <v>188</v>
      </c>
      <c r="C18" s="481">
        <f>B18/B$13*100</f>
        <v>2.5309639203015615</v>
      </c>
      <c r="D18" s="482">
        <v>20</v>
      </c>
      <c r="E18" s="483">
        <f>D18/D$13*100</f>
        <v>0.81599347205222361</v>
      </c>
      <c r="F18" s="484">
        <f t="shared" si="0"/>
        <v>208</v>
      </c>
      <c r="G18" s="485">
        <f>F18/F$13*100</f>
        <v>2.1054762627796335</v>
      </c>
    </row>
    <row r="19" spans="1:7" ht="14.55" customHeight="1" thickBot="1" x14ac:dyDescent="0.35">
      <c r="A19" s="460" t="s">
        <v>190</v>
      </c>
      <c r="B19" s="461">
        <v>64</v>
      </c>
      <c r="C19" s="462">
        <f>B19/B$13*100</f>
        <v>0.86160473882606359</v>
      </c>
      <c r="D19" s="463">
        <v>23</v>
      </c>
      <c r="E19" s="464">
        <f>D19/D$13*100</f>
        <v>0.9383924928600571</v>
      </c>
      <c r="F19" s="461">
        <f t="shared" si="0"/>
        <v>87</v>
      </c>
      <c r="G19" s="465">
        <f>F19/F$13*100</f>
        <v>0.88065593683571208</v>
      </c>
    </row>
    <row r="20" spans="1:7" ht="14.55" customHeight="1" thickBot="1" x14ac:dyDescent="0.35">
      <c r="A20" s="486" t="s">
        <v>192</v>
      </c>
      <c r="B20" s="487">
        <v>16099</v>
      </c>
      <c r="C20" s="488">
        <f>B20/B$5*100</f>
        <v>11.030792210817699</v>
      </c>
      <c r="D20" s="489">
        <v>1545</v>
      </c>
      <c r="E20" s="323">
        <f>D20/D$5*100</f>
        <v>7.3295697139332985</v>
      </c>
      <c r="F20" s="490">
        <f t="shared" si="0"/>
        <v>17644</v>
      </c>
      <c r="G20" s="491">
        <f>F20/F$5*100</f>
        <v>10.563688070648107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D6DF-702F-487F-8447-DFC03134B672}">
  <sheetPr>
    <tabColor rgb="FFF8AA9D"/>
  </sheetPr>
  <dimension ref="A1:Q32"/>
  <sheetViews>
    <sheetView zoomScaleNormal="100" workbookViewId="0"/>
  </sheetViews>
  <sheetFormatPr defaultRowHeight="14.4" x14ac:dyDescent="0.3"/>
  <cols>
    <col min="1" max="1" width="53.44140625" customWidth="1"/>
    <col min="3" max="15" width="8.88671875" customWidth="1"/>
    <col min="17" max="17" width="9.33203125" customWidth="1"/>
  </cols>
  <sheetData>
    <row r="1" spans="1:17" ht="15" thickBo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 ht="15" thickBot="1" x14ac:dyDescent="0.35">
      <c r="A2" s="3" t="s">
        <v>1</v>
      </c>
      <c r="B2" s="3">
        <v>2007</v>
      </c>
      <c r="C2" s="3">
        <v>2008</v>
      </c>
      <c r="D2" s="3">
        <v>2009</v>
      </c>
      <c r="E2" s="3">
        <v>2010</v>
      </c>
      <c r="F2" s="4">
        <v>2011</v>
      </c>
      <c r="G2" s="4">
        <v>2012</v>
      </c>
      <c r="H2" s="4">
        <v>2013</v>
      </c>
      <c r="I2" s="4">
        <v>2014</v>
      </c>
      <c r="J2" s="4">
        <v>2015</v>
      </c>
      <c r="K2" s="4">
        <v>2016</v>
      </c>
      <c r="L2" s="4">
        <v>2017</v>
      </c>
      <c r="M2" s="4">
        <v>2018</v>
      </c>
      <c r="N2" s="4">
        <v>2019</v>
      </c>
      <c r="O2" s="4">
        <v>2020</v>
      </c>
      <c r="P2" s="4">
        <v>2021</v>
      </c>
      <c r="Q2" s="5">
        <v>2022</v>
      </c>
    </row>
    <row r="3" spans="1:17" ht="15" thickBot="1" x14ac:dyDescent="0.35">
      <c r="A3" s="6" t="s">
        <v>2</v>
      </c>
      <c r="B3" s="7" t="s">
        <v>3</v>
      </c>
      <c r="C3" s="7" t="s">
        <v>3</v>
      </c>
      <c r="D3" s="7" t="s">
        <v>3</v>
      </c>
      <c r="E3" s="7" t="s">
        <v>3</v>
      </c>
      <c r="F3" s="7" t="s">
        <v>3</v>
      </c>
      <c r="G3" s="7" t="s">
        <v>3</v>
      </c>
      <c r="H3" s="7" t="s">
        <v>3</v>
      </c>
      <c r="I3" s="7" t="s">
        <v>3</v>
      </c>
      <c r="J3" s="7" t="s">
        <v>3</v>
      </c>
      <c r="K3" s="7" t="s">
        <v>3</v>
      </c>
      <c r="L3" s="7" t="s">
        <v>3</v>
      </c>
      <c r="M3" s="7" t="s">
        <v>3</v>
      </c>
      <c r="N3" s="7" t="s">
        <v>3</v>
      </c>
      <c r="O3" s="7" t="s">
        <v>3</v>
      </c>
      <c r="P3" s="8" t="s">
        <v>3</v>
      </c>
      <c r="Q3" s="9" t="s">
        <v>3</v>
      </c>
    </row>
    <row r="4" spans="1:17" x14ac:dyDescent="0.3">
      <c r="A4" s="10" t="s">
        <v>4</v>
      </c>
      <c r="B4" s="11"/>
      <c r="C4" s="11"/>
      <c r="D4" s="11"/>
      <c r="E4" s="11"/>
      <c r="F4" s="12">
        <v>1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4"/>
    </row>
    <row r="5" spans="1:17" x14ac:dyDescent="0.3">
      <c r="A5" s="15" t="s">
        <v>5</v>
      </c>
      <c r="B5" s="16">
        <v>109</v>
      </c>
      <c r="C5" s="16">
        <v>112</v>
      </c>
      <c r="D5" s="16">
        <v>112</v>
      </c>
      <c r="E5" s="16">
        <v>113</v>
      </c>
      <c r="F5" s="17">
        <v>112</v>
      </c>
      <c r="G5" s="17">
        <v>111</v>
      </c>
      <c r="H5" s="18"/>
      <c r="I5" s="17">
        <v>111</v>
      </c>
      <c r="J5" s="17">
        <v>112</v>
      </c>
      <c r="K5" s="17">
        <v>108</v>
      </c>
      <c r="L5" s="17">
        <v>105</v>
      </c>
      <c r="M5" s="17">
        <v>105</v>
      </c>
      <c r="N5" s="17">
        <v>104</v>
      </c>
      <c r="O5" s="17">
        <v>106</v>
      </c>
      <c r="P5" s="17">
        <v>102</v>
      </c>
      <c r="Q5" s="19">
        <v>102</v>
      </c>
    </row>
    <row r="6" spans="1:17" x14ac:dyDescent="0.3">
      <c r="A6" s="20" t="s">
        <v>6</v>
      </c>
      <c r="B6" s="21"/>
      <c r="C6" s="21"/>
      <c r="D6" s="21"/>
      <c r="E6" s="16">
        <v>8</v>
      </c>
      <c r="F6" s="17">
        <v>8</v>
      </c>
      <c r="G6" s="17">
        <v>8</v>
      </c>
      <c r="H6" s="17">
        <v>8</v>
      </c>
      <c r="I6" s="17">
        <v>8</v>
      </c>
      <c r="J6" s="17">
        <v>8</v>
      </c>
      <c r="K6" s="17">
        <v>8</v>
      </c>
      <c r="L6" s="17">
        <v>11</v>
      </c>
      <c r="M6" s="17">
        <v>12</v>
      </c>
      <c r="N6" s="17">
        <v>12</v>
      </c>
      <c r="O6" s="17">
        <v>12</v>
      </c>
      <c r="P6" s="22">
        <v>12</v>
      </c>
      <c r="Q6" s="23">
        <v>13</v>
      </c>
    </row>
    <row r="7" spans="1:17" x14ac:dyDescent="0.3">
      <c r="A7" s="20" t="s">
        <v>7</v>
      </c>
      <c r="B7" s="21"/>
      <c r="C7" s="21"/>
      <c r="D7" s="21"/>
      <c r="E7" s="16">
        <v>5</v>
      </c>
      <c r="F7" s="17">
        <v>6</v>
      </c>
      <c r="G7" s="17">
        <v>6</v>
      </c>
      <c r="H7" s="17">
        <v>6</v>
      </c>
      <c r="I7" s="17">
        <v>8</v>
      </c>
      <c r="J7" s="17">
        <v>7</v>
      </c>
      <c r="K7" s="17">
        <v>8</v>
      </c>
      <c r="L7" s="17">
        <v>8</v>
      </c>
      <c r="M7" s="17">
        <v>8</v>
      </c>
      <c r="N7" s="17">
        <v>8</v>
      </c>
      <c r="O7" s="17">
        <v>8</v>
      </c>
      <c r="P7" s="17">
        <v>9</v>
      </c>
      <c r="Q7" s="24">
        <v>9</v>
      </c>
    </row>
    <row r="8" spans="1:17" x14ac:dyDescent="0.3">
      <c r="A8" s="20" t="s">
        <v>8</v>
      </c>
      <c r="B8" s="21"/>
      <c r="C8" s="21"/>
      <c r="D8" s="21"/>
      <c r="E8" s="16">
        <v>2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25"/>
    </row>
    <row r="9" spans="1:17" x14ac:dyDescent="0.3">
      <c r="A9" s="20" t="s">
        <v>9</v>
      </c>
      <c r="B9" s="16">
        <v>67</v>
      </c>
      <c r="C9" s="16">
        <v>65</v>
      </c>
      <c r="D9" s="21"/>
      <c r="E9" s="21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25"/>
    </row>
    <row r="10" spans="1:17" x14ac:dyDescent="0.3">
      <c r="A10" s="20" t="s">
        <v>10</v>
      </c>
      <c r="B10" s="21"/>
      <c r="C10" s="21"/>
      <c r="D10" s="21"/>
      <c r="E10" s="16">
        <v>5</v>
      </c>
      <c r="F10" s="17">
        <v>4</v>
      </c>
      <c r="G10" s="18"/>
      <c r="H10" s="18"/>
      <c r="I10" s="18"/>
      <c r="J10" s="17">
        <v>1</v>
      </c>
      <c r="K10" s="17">
        <v>1</v>
      </c>
      <c r="L10" s="17">
        <v>1</v>
      </c>
      <c r="M10" s="17">
        <v>1</v>
      </c>
      <c r="N10" s="17">
        <v>3</v>
      </c>
      <c r="O10" s="17">
        <v>3</v>
      </c>
      <c r="P10" s="17">
        <v>3</v>
      </c>
      <c r="Q10" s="25"/>
    </row>
    <row r="11" spans="1:17" x14ac:dyDescent="0.3">
      <c r="A11" s="20" t="s">
        <v>11</v>
      </c>
      <c r="B11" s="21"/>
      <c r="C11" s="21"/>
      <c r="D11" s="21"/>
      <c r="E11" s="21"/>
      <c r="F11" s="18"/>
      <c r="G11" s="18"/>
      <c r="H11" s="17">
        <v>3</v>
      </c>
      <c r="I11" s="17">
        <v>20</v>
      </c>
      <c r="J11" s="17">
        <v>17</v>
      </c>
      <c r="K11" s="17">
        <v>13</v>
      </c>
      <c r="L11" s="17">
        <v>13</v>
      </c>
      <c r="M11" s="17">
        <v>11</v>
      </c>
      <c r="N11" s="17">
        <v>10</v>
      </c>
      <c r="O11" s="17">
        <v>18</v>
      </c>
      <c r="P11" s="17">
        <v>10</v>
      </c>
      <c r="Q11" s="24">
        <v>11</v>
      </c>
    </row>
    <row r="12" spans="1:17" x14ac:dyDescent="0.3">
      <c r="A12" s="20" t="s">
        <v>12</v>
      </c>
      <c r="B12" s="21"/>
      <c r="C12" s="21"/>
      <c r="D12" s="21"/>
      <c r="E12" s="16">
        <v>3</v>
      </c>
      <c r="F12" s="17">
        <v>2</v>
      </c>
      <c r="G12" s="17">
        <v>2</v>
      </c>
      <c r="H12" s="17">
        <v>2</v>
      </c>
      <c r="I12" s="18"/>
      <c r="J12" s="18"/>
      <c r="K12" s="18"/>
      <c r="L12" s="18"/>
      <c r="M12" s="18"/>
      <c r="N12" s="18"/>
      <c r="O12" s="18"/>
      <c r="P12" s="18"/>
      <c r="Q12" s="25"/>
    </row>
    <row r="13" spans="1:17" x14ac:dyDescent="0.3">
      <c r="A13" s="20" t="s">
        <v>13</v>
      </c>
      <c r="B13" s="21"/>
      <c r="C13" s="21"/>
      <c r="D13" s="21"/>
      <c r="E13" s="21"/>
      <c r="F13" s="18"/>
      <c r="G13" s="18"/>
      <c r="H13" s="18"/>
      <c r="I13" s="18"/>
      <c r="J13" s="17">
        <v>2</v>
      </c>
      <c r="K13" s="17">
        <v>2</v>
      </c>
      <c r="L13" s="18"/>
      <c r="M13" s="18"/>
      <c r="N13" s="17">
        <v>3</v>
      </c>
      <c r="O13" s="17">
        <v>2</v>
      </c>
      <c r="P13" s="18"/>
      <c r="Q13" s="25"/>
    </row>
    <row r="14" spans="1:17" x14ac:dyDescent="0.3">
      <c r="A14" s="20" t="s">
        <v>14</v>
      </c>
      <c r="B14" s="21"/>
      <c r="C14" s="21"/>
      <c r="D14" s="21"/>
      <c r="E14" s="21"/>
      <c r="F14" s="18"/>
      <c r="G14" s="18"/>
      <c r="H14" s="18"/>
      <c r="I14" s="18"/>
      <c r="J14" s="18"/>
      <c r="K14" s="18"/>
      <c r="L14" s="17">
        <v>68</v>
      </c>
      <c r="M14" s="17">
        <v>65</v>
      </c>
      <c r="N14" s="17">
        <v>56</v>
      </c>
      <c r="O14" s="17">
        <v>54</v>
      </c>
      <c r="P14" s="17">
        <v>49</v>
      </c>
      <c r="Q14" s="24">
        <v>57</v>
      </c>
    </row>
    <row r="15" spans="1:17" x14ac:dyDescent="0.3">
      <c r="A15" s="20" t="s">
        <v>15</v>
      </c>
      <c r="B15" s="16">
        <v>11</v>
      </c>
      <c r="C15" s="16">
        <v>12</v>
      </c>
      <c r="D15" s="16">
        <v>6</v>
      </c>
      <c r="E15" s="16">
        <v>44</v>
      </c>
      <c r="F15" s="17">
        <v>2</v>
      </c>
      <c r="G15" s="17">
        <v>1</v>
      </c>
      <c r="H15" s="17">
        <v>44</v>
      </c>
      <c r="I15" s="17">
        <v>41</v>
      </c>
      <c r="J15" s="17">
        <v>44</v>
      </c>
      <c r="K15" s="17">
        <v>42</v>
      </c>
      <c r="L15" s="17">
        <v>45</v>
      </c>
      <c r="M15" s="17">
        <v>46</v>
      </c>
      <c r="N15" s="17">
        <v>42</v>
      </c>
      <c r="O15" s="17">
        <v>42</v>
      </c>
      <c r="P15" s="17">
        <v>39</v>
      </c>
      <c r="Q15" s="24">
        <v>41</v>
      </c>
    </row>
    <row r="16" spans="1:17" x14ac:dyDescent="0.3">
      <c r="A16" s="20" t="s">
        <v>16</v>
      </c>
      <c r="B16" s="21"/>
      <c r="C16" s="16">
        <v>1</v>
      </c>
      <c r="D16" s="16">
        <v>2</v>
      </c>
      <c r="E16" s="16">
        <v>2</v>
      </c>
      <c r="F16" s="17">
        <v>4</v>
      </c>
      <c r="G16" s="17">
        <v>3</v>
      </c>
      <c r="H16" s="17">
        <v>3</v>
      </c>
      <c r="I16" s="18"/>
      <c r="J16" s="17">
        <v>2</v>
      </c>
      <c r="K16" s="17">
        <v>2</v>
      </c>
      <c r="L16" s="17">
        <v>1</v>
      </c>
      <c r="M16" s="17">
        <v>1</v>
      </c>
      <c r="N16" s="17">
        <v>4</v>
      </c>
      <c r="O16" s="17">
        <v>1</v>
      </c>
      <c r="P16" s="18"/>
      <c r="Q16" s="25"/>
    </row>
    <row r="17" spans="1:17" x14ac:dyDescent="0.3">
      <c r="A17" s="20" t="s">
        <v>17</v>
      </c>
      <c r="B17" s="21"/>
      <c r="C17" s="21"/>
      <c r="D17" s="21"/>
      <c r="E17" s="21"/>
      <c r="F17" s="18"/>
      <c r="G17" s="18"/>
      <c r="H17" s="18"/>
      <c r="I17" s="17">
        <v>7</v>
      </c>
      <c r="J17" s="17">
        <v>6</v>
      </c>
      <c r="K17" s="17">
        <v>5</v>
      </c>
      <c r="L17" s="17">
        <v>11</v>
      </c>
      <c r="M17" s="17">
        <v>16</v>
      </c>
      <c r="N17" s="18"/>
      <c r="O17" s="18"/>
      <c r="P17" s="18"/>
      <c r="Q17" s="25"/>
    </row>
    <row r="18" spans="1:17" ht="15" thickBot="1" x14ac:dyDescent="0.35">
      <c r="A18" s="26" t="s">
        <v>18</v>
      </c>
      <c r="B18" s="27"/>
      <c r="C18" s="27"/>
      <c r="D18" s="27"/>
      <c r="E18" s="27"/>
      <c r="F18" s="28"/>
      <c r="G18" s="28"/>
      <c r="H18" s="29">
        <v>7</v>
      </c>
      <c r="I18" s="29">
        <v>13</v>
      </c>
      <c r="J18" s="29">
        <v>8</v>
      </c>
      <c r="K18" s="29">
        <v>12</v>
      </c>
      <c r="L18" s="29">
        <v>8</v>
      </c>
      <c r="M18" s="29">
        <v>4</v>
      </c>
      <c r="N18" s="29">
        <v>7</v>
      </c>
      <c r="O18" s="29">
        <v>9</v>
      </c>
      <c r="P18" s="29">
        <v>48</v>
      </c>
      <c r="Q18" s="30">
        <v>57</v>
      </c>
    </row>
    <row r="19" spans="1:17" ht="15" thickBot="1" x14ac:dyDescent="0.35">
      <c r="A19" s="31" t="s">
        <v>19</v>
      </c>
      <c r="B19" s="32"/>
      <c r="C19" s="32"/>
      <c r="D19" s="32"/>
      <c r="E19" s="32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4"/>
    </row>
    <row r="20" spans="1:17" x14ac:dyDescent="0.3">
      <c r="A20" s="10" t="s">
        <v>20</v>
      </c>
      <c r="B20" s="11"/>
      <c r="C20" s="11"/>
      <c r="D20" s="11"/>
      <c r="E20" s="11"/>
      <c r="F20" s="13"/>
      <c r="G20" s="13"/>
      <c r="H20" s="13"/>
      <c r="I20" s="13"/>
      <c r="J20" s="13"/>
      <c r="K20" s="13"/>
      <c r="L20" s="13"/>
      <c r="M20" s="12">
        <v>1</v>
      </c>
      <c r="N20" s="12">
        <v>1</v>
      </c>
      <c r="O20" s="12">
        <v>1</v>
      </c>
      <c r="P20" s="12">
        <v>1</v>
      </c>
      <c r="Q20" s="35">
        <v>1</v>
      </c>
    </row>
    <row r="21" spans="1:17" x14ac:dyDescent="0.3">
      <c r="A21" s="36" t="s">
        <v>21</v>
      </c>
      <c r="B21" s="21"/>
      <c r="C21" s="21"/>
      <c r="D21" s="21"/>
      <c r="E21" s="21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37">
        <v>1</v>
      </c>
    </row>
    <row r="22" spans="1:17" x14ac:dyDescent="0.3">
      <c r="A22" s="20" t="s">
        <v>22</v>
      </c>
      <c r="B22" s="21"/>
      <c r="C22" s="21"/>
      <c r="D22" s="21"/>
      <c r="E22" s="21"/>
      <c r="F22" s="18"/>
      <c r="G22" s="18"/>
      <c r="H22" s="18"/>
      <c r="I22" s="18"/>
      <c r="J22" s="18"/>
      <c r="K22" s="17">
        <v>1</v>
      </c>
      <c r="L22" s="17">
        <v>1</v>
      </c>
      <c r="M22" s="17">
        <v>1</v>
      </c>
      <c r="N22" s="17">
        <v>1</v>
      </c>
      <c r="O22" s="17">
        <v>1</v>
      </c>
      <c r="P22" s="18"/>
      <c r="Q22" s="25"/>
    </row>
    <row r="23" spans="1:17" x14ac:dyDescent="0.3">
      <c r="A23" s="20" t="s">
        <v>23</v>
      </c>
      <c r="B23" s="21"/>
      <c r="C23" s="38">
        <v>2</v>
      </c>
      <c r="D23" s="38">
        <v>1</v>
      </c>
      <c r="E23" s="38">
        <v>1</v>
      </c>
      <c r="F23" s="39">
        <v>1</v>
      </c>
      <c r="G23" s="39">
        <v>1</v>
      </c>
      <c r="H23" s="39">
        <v>1</v>
      </c>
      <c r="I23" s="39">
        <v>3</v>
      </c>
      <c r="J23" s="18"/>
      <c r="K23" s="17">
        <v>1</v>
      </c>
      <c r="L23" s="17">
        <v>1</v>
      </c>
      <c r="M23" s="18"/>
      <c r="N23" s="18"/>
      <c r="O23" s="18"/>
      <c r="P23" s="18"/>
      <c r="Q23" s="25"/>
    </row>
    <row r="24" spans="1:17" x14ac:dyDescent="0.3">
      <c r="A24" s="20" t="s">
        <v>24</v>
      </c>
      <c r="B24" s="21"/>
      <c r="C24" s="21"/>
      <c r="D24" s="21"/>
      <c r="E24" s="21"/>
      <c r="F24" s="18"/>
      <c r="G24" s="18"/>
      <c r="H24" s="18"/>
      <c r="I24" s="18"/>
      <c r="J24" s="18"/>
      <c r="K24" s="18"/>
      <c r="L24" s="18"/>
      <c r="M24" s="18"/>
      <c r="N24" s="17">
        <v>1</v>
      </c>
      <c r="O24" s="17">
        <v>1</v>
      </c>
      <c r="P24" s="18"/>
      <c r="Q24" s="25"/>
    </row>
    <row r="25" spans="1:17" x14ac:dyDescent="0.3">
      <c r="A25" s="20" t="s">
        <v>25</v>
      </c>
      <c r="B25" s="21"/>
      <c r="C25" s="21"/>
      <c r="D25" s="21"/>
      <c r="E25" s="21"/>
      <c r="F25" s="18"/>
      <c r="G25" s="18"/>
      <c r="H25" s="18"/>
      <c r="I25" s="18"/>
      <c r="J25" s="18"/>
      <c r="K25" s="18"/>
      <c r="L25" s="18"/>
      <c r="M25" s="18"/>
      <c r="N25" s="18"/>
      <c r="O25" s="17">
        <v>1</v>
      </c>
      <c r="P25" s="18"/>
      <c r="Q25" s="25"/>
    </row>
    <row r="26" spans="1:17" ht="15" thickBot="1" x14ac:dyDescent="0.35">
      <c r="A26" s="26" t="s">
        <v>26</v>
      </c>
      <c r="B26" s="27"/>
      <c r="C26" s="27"/>
      <c r="D26" s="27"/>
      <c r="E26" s="27"/>
      <c r="F26" s="28"/>
      <c r="G26" s="28"/>
      <c r="H26" s="28"/>
      <c r="I26" s="28"/>
      <c r="J26" s="28"/>
      <c r="K26" s="28"/>
      <c r="L26" s="28"/>
      <c r="M26" s="28"/>
      <c r="N26" s="29">
        <v>1</v>
      </c>
      <c r="O26" s="28"/>
      <c r="P26" s="28"/>
      <c r="Q26" s="40"/>
    </row>
    <row r="27" spans="1:17" ht="15" thickBot="1" x14ac:dyDescent="0.35">
      <c r="A27" s="41" t="s">
        <v>27</v>
      </c>
      <c r="B27" s="42"/>
      <c r="C27" s="42"/>
      <c r="D27" s="42"/>
      <c r="E27" s="42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4"/>
    </row>
    <row r="28" spans="1:17" ht="15" thickBot="1" x14ac:dyDescent="0.35">
      <c r="A28" s="45" t="s">
        <v>28</v>
      </c>
      <c r="B28" s="46">
        <f>SUM(B4:B27)</f>
        <v>187</v>
      </c>
      <c r="C28" s="46">
        <f t="shared" ref="C28:N28" si="0">SUM(C4:C27)</f>
        <v>192</v>
      </c>
      <c r="D28" s="46">
        <f t="shared" si="0"/>
        <v>121</v>
      </c>
      <c r="E28" s="46">
        <f t="shared" si="0"/>
        <v>183</v>
      </c>
      <c r="F28" s="46">
        <f t="shared" si="0"/>
        <v>140</v>
      </c>
      <c r="G28" s="46">
        <f t="shared" si="0"/>
        <v>132</v>
      </c>
      <c r="H28" s="46">
        <f t="shared" si="0"/>
        <v>74</v>
      </c>
      <c r="I28" s="46">
        <f t="shared" si="0"/>
        <v>211</v>
      </c>
      <c r="J28" s="46">
        <f t="shared" si="0"/>
        <v>207</v>
      </c>
      <c r="K28" s="46">
        <f t="shared" si="0"/>
        <v>203</v>
      </c>
      <c r="L28" s="46">
        <f t="shared" si="0"/>
        <v>273</v>
      </c>
      <c r="M28" s="46">
        <f t="shared" si="0"/>
        <v>271</v>
      </c>
      <c r="N28" s="46">
        <f t="shared" si="0"/>
        <v>253</v>
      </c>
      <c r="O28" s="46">
        <f>SUM(O4:O27)</f>
        <v>259</v>
      </c>
      <c r="P28" s="47">
        <f>SUM(P4:P27)-P6</f>
        <v>261</v>
      </c>
      <c r="Q28" s="47">
        <f>SUM(Q4:Q27)-Q6-Q21-Q5</f>
        <v>176</v>
      </c>
    </row>
    <row r="29" spans="1:17" ht="15" thickBot="1" x14ac:dyDescent="0.35">
      <c r="A29" s="3" t="s">
        <v>29</v>
      </c>
      <c r="B29" s="48">
        <v>189</v>
      </c>
      <c r="C29" s="48">
        <v>194</v>
      </c>
      <c r="D29" s="48">
        <v>122</v>
      </c>
      <c r="E29" s="48">
        <v>184</v>
      </c>
      <c r="F29" s="49">
        <v>140</v>
      </c>
      <c r="G29" s="49">
        <v>133</v>
      </c>
      <c r="H29" s="49">
        <v>74</v>
      </c>
      <c r="I29" s="49">
        <v>243</v>
      </c>
      <c r="J29" s="49">
        <v>208</v>
      </c>
      <c r="K29" s="49">
        <v>207</v>
      </c>
      <c r="L29" s="49">
        <v>279</v>
      </c>
      <c r="M29" s="49">
        <v>273</v>
      </c>
      <c r="N29" s="49">
        <v>255</v>
      </c>
      <c r="O29" s="49">
        <v>259</v>
      </c>
      <c r="P29" s="49">
        <v>263</v>
      </c>
      <c r="Q29" s="50">
        <v>178</v>
      </c>
    </row>
    <row r="30" spans="1:17" x14ac:dyDescent="0.3">
      <c r="B30" s="51"/>
    </row>
    <row r="31" spans="1:17" x14ac:dyDescent="0.3">
      <c r="A31" s="52" t="s">
        <v>30</v>
      </c>
    </row>
    <row r="32" spans="1:17" x14ac:dyDescent="0.3">
      <c r="A32" t="s">
        <v>31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E0041-89DE-4A8A-A988-8D96085CD1D3}">
  <sheetPr>
    <tabColor rgb="FFF8AA9D"/>
  </sheetPr>
  <dimension ref="A1:T31"/>
  <sheetViews>
    <sheetView zoomScaleNormal="100" workbookViewId="0"/>
  </sheetViews>
  <sheetFormatPr defaultRowHeight="14.4" x14ac:dyDescent="0.3"/>
  <cols>
    <col min="1" max="1" width="54" customWidth="1"/>
    <col min="3" max="15" width="8.88671875" customWidth="1"/>
    <col min="16" max="16" width="8.88671875" bestFit="1" customWidth="1"/>
    <col min="17" max="17" width="10" bestFit="1" customWidth="1"/>
    <col min="18" max="18" width="19" bestFit="1" customWidth="1"/>
  </cols>
  <sheetData>
    <row r="1" spans="1:18" ht="15" thickBot="1" x14ac:dyDescent="0.35">
      <c r="A1" s="53" t="s">
        <v>32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ht="15" thickBot="1" x14ac:dyDescent="0.35">
      <c r="A2" s="55" t="s">
        <v>1</v>
      </c>
      <c r="B2" s="56">
        <v>2007</v>
      </c>
      <c r="C2" s="56">
        <v>2008</v>
      </c>
      <c r="D2" s="56">
        <v>2009</v>
      </c>
      <c r="E2" s="56">
        <v>2010</v>
      </c>
      <c r="F2" s="56">
        <v>2011</v>
      </c>
      <c r="G2" s="55">
        <v>2012</v>
      </c>
      <c r="H2" s="56">
        <v>2013</v>
      </c>
      <c r="I2" s="56">
        <v>2014</v>
      </c>
      <c r="J2" s="56">
        <v>2015</v>
      </c>
      <c r="K2" s="56">
        <v>2016</v>
      </c>
      <c r="L2" s="56">
        <v>2017</v>
      </c>
      <c r="M2" s="56">
        <v>2018</v>
      </c>
      <c r="N2" s="56">
        <v>2019</v>
      </c>
      <c r="O2" s="56">
        <v>2020</v>
      </c>
      <c r="P2" s="56">
        <v>2021</v>
      </c>
      <c r="Q2" s="56">
        <v>2022</v>
      </c>
      <c r="R2" s="57" t="s">
        <v>33</v>
      </c>
    </row>
    <row r="3" spans="1:18" ht="15" thickBot="1" x14ac:dyDescent="0.35">
      <c r="A3" s="58" t="s">
        <v>2</v>
      </c>
      <c r="B3" s="59" t="s">
        <v>3</v>
      </c>
      <c r="C3" s="59" t="s">
        <v>3</v>
      </c>
      <c r="D3" s="59" t="s">
        <v>3</v>
      </c>
      <c r="E3" s="59" t="s">
        <v>3</v>
      </c>
      <c r="F3" s="59" t="s">
        <v>3</v>
      </c>
      <c r="G3" s="60" t="s">
        <v>3</v>
      </c>
      <c r="H3" s="59" t="s">
        <v>3</v>
      </c>
      <c r="I3" s="59" t="s">
        <v>3</v>
      </c>
      <c r="J3" s="59" t="s">
        <v>3</v>
      </c>
      <c r="K3" s="59" t="s">
        <v>3</v>
      </c>
      <c r="L3" s="59" t="s">
        <v>3</v>
      </c>
      <c r="M3" s="59" t="s">
        <v>3</v>
      </c>
      <c r="N3" s="59" t="s">
        <v>3</v>
      </c>
      <c r="O3" s="59" t="s">
        <v>3</v>
      </c>
      <c r="P3" s="59" t="s">
        <v>3</v>
      </c>
      <c r="Q3" s="59" t="s">
        <v>3</v>
      </c>
      <c r="R3" s="61" t="s">
        <v>3</v>
      </c>
    </row>
    <row r="4" spans="1:18" x14ac:dyDescent="0.3">
      <c r="A4" s="62" t="s">
        <v>4</v>
      </c>
      <c r="B4" s="63"/>
      <c r="C4" s="63"/>
      <c r="D4" s="63"/>
      <c r="E4" s="63"/>
      <c r="F4" s="64">
        <v>23</v>
      </c>
      <c r="G4" s="65"/>
      <c r="H4" s="63"/>
      <c r="I4" s="63"/>
      <c r="J4" s="63"/>
      <c r="K4" s="63"/>
      <c r="L4" s="63"/>
      <c r="M4" s="63"/>
      <c r="N4" s="63"/>
      <c r="O4" s="63"/>
      <c r="P4" s="63"/>
      <c r="Q4" s="63"/>
      <c r="R4" s="66">
        <f>SUM(B4:Q4)</f>
        <v>23</v>
      </c>
    </row>
    <row r="5" spans="1:18" x14ac:dyDescent="0.3">
      <c r="A5" s="67" t="s">
        <v>5</v>
      </c>
      <c r="B5" s="68">
        <v>16483</v>
      </c>
      <c r="C5" s="68">
        <v>16595</v>
      </c>
      <c r="D5" s="68">
        <v>16709</v>
      </c>
      <c r="E5" s="68">
        <v>17181</v>
      </c>
      <c r="F5" s="68">
        <v>17878</v>
      </c>
      <c r="G5" s="69">
        <v>18181</v>
      </c>
      <c r="H5" s="70"/>
      <c r="I5" s="68">
        <v>16303</v>
      </c>
      <c r="J5" s="68">
        <v>20359</v>
      </c>
      <c r="K5" s="68">
        <v>22218</v>
      </c>
      <c r="L5" s="68">
        <v>22810</v>
      </c>
      <c r="M5" s="68">
        <v>23345</v>
      </c>
      <c r="N5" s="68">
        <v>24730</v>
      </c>
      <c r="O5" s="68">
        <v>17529</v>
      </c>
      <c r="P5" s="68">
        <v>23121</v>
      </c>
      <c r="Q5" s="71">
        <v>25888</v>
      </c>
      <c r="R5" s="72">
        <f>SUM(B5:Q5)-Q5</f>
        <v>273442</v>
      </c>
    </row>
    <row r="6" spans="1:18" x14ac:dyDescent="0.3">
      <c r="A6" s="67" t="s">
        <v>6</v>
      </c>
      <c r="B6" s="70"/>
      <c r="C6" s="70"/>
      <c r="D6" s="70"/>
      <c r="E6" s="68">
        <v>1180</v>
      </c>
      <c r="F6" s="68">
        <v>1212</v>
      </c>
      <c r="G6" s="69">
        <v>1244</v>
      </c>
      <c r="H6" s="68">
        <v>1365</v>
      </c>
      <c r="I6" s="68">
        <v>1428</v>
      </c>
      <c r="J6" s="68">
        <v>1499</v>
      </c>
      <c r="K6" s="68">
        <v>1404</v>
      </c>
      <c r="L6" s="68">
        <v>1410</v>
      </c>
      <c r="M6" s="68">
        <v>1341</v>
      </c>
      <c r="N6" s="68">
        <v>1422</v>
      </c>
      <c r="O6" s="68">
        <v>1042</v>
      </c>
      <c r="P6" s="22">
        <v>1539</v>
      </c>
      <c r="Q6" s="22">
        <v>1670</v>
      </c>
      <c r="R6" s="72">
        <f>SUM(B6:Q6)-P6-Q6</f>
        <v>14547</v>
      </c>
    </row>
    <row r="7" spans="1:18" x14ac:dyDescent="0.3">
      <c r="A7" s="67" t="s">
        <v>7</v>
      </c>
      <c r="B7" s="70"/>
      <c r="C7" s="70"/>
      <c r="D7" s="70"/>
      <c r="E7" s="68">
        <v>200</v>
      </c>
      <c r="F7" s="68">
        <v>664</v>
      </c>
      <c r="G7" s="69">
        <v>763</v>
      </c>
      <c r="H7" s="68">
        <v>719</v>
      </c>
      <c r="I7" s="68">
        <v>1033</v>
      </c>
      <c r="J7" s="68">
        <v>833</v>
      </c>
      <c r="K7" s="68">
        <v>1110</v>
      </c>
      <c r="L7" s="68">
        <v>1187</v>
      </c>
      <c r="M7" s="68">
        <v>1343</v>
      </c>
      <c r="N7" s="68">
        <v>1433</v>
      </c>
      <c r="O7" s="68">
        <v>1149</v>
      </c>
      <c r="P7" s="68">
        <v>1641</v>
      </c>
      <c r="Q7" s="68">
        <v>1863</v>
      </c>
      <c r="R7" s="72">
        <f t="shared" ref="R7:R17" si="0">SUM(B7:Q7)</f>
        <v>13938</v>
      </c>
    </row>
    <row r="8" spans="1:18" x14ac:dyDescent="0.3">
      <c r="A8" s="67" t="s">
        <v>8</v>
      </c>
      <c r="B8" s="70"/>
      <c r="C8" s="70"/>
      <c r="D8" s="70"/>
      <c r="E8" s="68">
        <v>90</v>
      </c>
      <c r="F8" s="70"/>
      <c r="G8" s="73"/>
      <c r="H8" s="70"/>
      <c r="I8" s="70"/>
      <c r="J8" s="70"/>
      <c r="K8" s="70"/>
      <c r="L8" s="70"/>
      <c r="M8" s="70"/>
      <c r="N8" s="70"/>
      <c r="O8" s="70"/>
      <c r="P8" s="70"/>
      <c r="Q8" s="70"/>
      <c r="R8" s="72">
        <f t="shared" si="0"/>
        <v>90</v>
      </c>
    </row>
    <row r="9" spans="1:18" x14ac:dyDescent="0.3">
      <c r="A9" s="67" t="s">
        <v>9</v>
      </c>
      <c r="B9" s="68">
        <v>8784</v>
      </c>
      <c r="C9" s="68">
        <v>8989</v>
      </c>
      <c r="D9" s="70"/>
      <c r="E9" s="70"/>
      <c r="F9" s="70"/>
      <c r="G9" s="73"/>
      <c r="H9" s="70"/>
      <c r="I9" s="70"/>
      <c r="J9" s="70"/>
      <c r="K9" s="70"/>
      <c r="L9" s="70"/>
      <c r="M9" s="70"/>
      <c r="N9" s="70"/>
      <c r="O9" s="70"/>
      <c r="P9" s="70"/>
      <c r="Q9" s="70"/>
      <c r="R9" s="72">
        <f t="shared" si="0"/>
        <v>17773</v>
      </c>
    </row>
    <row r="10" spans="1:18" x14ac:dyDescent="0.3">
      <c r="A10" s="67" t="s">
        <v>10</v>
      </c>
      <c r="B10" s="70"/>
      <c r="C10" s="70"/>
      <c r="D10" s="70"/>
      <c r="E10" s="68">
        <v>333</v>
      </c>
      <c r="F10" s="68">
        <v>88</v>
      </c>
      <c r="G10" s="73"/>
      <c r="H10" s="70"/>
      <c r="I10" s="70"/>
      <c r="J10" s="68">
        <v>382</v>
      </c>
      <c r="K10" s="68">
        <v>357</v>
      </c>
      <c r="L10" s="68">
        <v>98</v>
      </c>
      <c r="M10" s="68">
        <v>476</v>
      </c>
      <c r="N10" s="68">
        <v>541</v>
      </c>
      <c r="O10" s="68">
        <v>733</v>
      </c>
      <c r="P10" s="68">
        <v>341</v>
      </c>
      <c r="Q10" s="70"/>
      <c r="R10" s="72">
        <f t="shared" si="0"/>
        <v>3349</v>
      </c>
    </row>
    <row r="11" spans="1:18" x14ac:dyDescent="0.3">
      <c r="A11" s="67" t="s">
        <v>11</v>
      </c>
      <c r="B11" s="70"/>
      <c r="C11" s="70"/>
      <c r="D11" s="70"/>
      <c r="E11" s="70"/>
      <c r="F11" s="70"/>
      <c r="G11" s="73"/>
      <c r="H11" s="68">
        <v>25</v>
      </c>
      <c r="I11" s="68">
        <v>847</v>
      </c>
      <c r="J11" s="68">
        <v>1014</v>
      </c>
      <c r="K11" s="68">
        <v>802</v>
      </c>
      <c r="L11" s="68">
        <v>702</v>
      </c>
      <c r="M11" s="68">
        <v>767</v>
      </c>
      <c r="N11" s="68">
        <v>1261</v>
      </c>
      <c r="O11" s="68">
        <v>1084</v>
      </c>
      <c r="P11" s="68">
        <v>986</v>
      </c>
      <c r="Q11" s="68">
        <v>1214</v>
      </c>
      <c r="R11" s="72">
        <f t="shared" si="0"/>
        <v>8702</v>
      </c>
    </row>
    <row r="12" spans="1:18" x14ac:dyDescent="0.3">
      <c r="A12" s="67" t="s">
        <v>12</v>
      </c>
      <c r="B12" s="70"/>
      <c r="C12" s="70"/>
      <c r="D12" s="70"/>
      <c r="E12" s="68">
        <v>106</v>
      </c>
      <c r="F12" s="68">
        <v>157</v>
      </c>
      <c r="G12" s="69">
        <v>160</v>
      </c>
      <c r="H12" s="68">
        <v>9</v>
      </c>
      <c r="I12" s="70"/>
      <c r="J12" s="70"/>
      <c r="K12" s="70"/>
      <c r="L12" s="70"/>
      <c r="M12" s="70"/>
      <c r="N12" s="70"/>
      <c r="O12" s="70"/>
      <c r="P12" s="70"/>
      <c r="Q12" s="70"/>
      <c r="R12" s="72">
        <f t="shared" si="0"/>
        <v>432</v>
      </c>
    </row>
    <row r="13" spans="1:18" x14ac:dyDescent="0.3">
      <c r="A13" s="67" t="s">
        <v>13</v>
      </c>
      <c r="B13" s="70"/>
      <c r="C13" s="70"/>
      <c r="D13" s="70"/>
      <c r="E13" s="70"/>
      <c r="F13" s="70"/>
      <c r="G13" s="73"/>
      <c r="H13" s="70"/>
      <c r="I13" s="70"/>
      <c r="J13" s="68">
        <v>45</v>
      </c>
      <c r="K13" s="68">
        <v>54</v>
      </c>
      <c r="L13" s="70"/>
      <c r="M13" s="70"/>
      <c r="N13" s="68">
        <v>110</v>
      </c>
      <c r="O13" s="68">
        <v>127</v>
      </c>
      <c r="P13" s="70"/>
      <c r="Q13" s="70"/>
      <c r="R13" s="72">
        <f t="shared" si="0"/>
        <v>336</v>
      </c>
    </row>
    <row r="14" spans="1:18" x14ac:dyDescent="0.3">
      <c r="A14" s="67" t="s">
        <v>14</v>
      </c>
      <c r="B14" s="70"/>
      <c r="C14" s="70"/>
      <c r="D14" s="70"/>
      <c r="E14" s="70"/>
      <c r="F14" s="70"/>
      <c r="G14" s="73"/>
      <c r="H14" s="70"/>
      <c r="I14" s="70"/>
      <c r="J14" s="70"/>
      <c r="K14" s="70"/>
      <c r="L14" s="68">
        <v>5519</v>
      </c>
      <c r="M14" s="68">
        <v>4897</v>
      </c>
      <c r="N14" s="68">
        <v>4777</v>
      </c>
      <c r="O14" s="68">
        <v>3922</v>
      </c>
      <c r="P14" s="68">
        <v>4470</v>
      </c>
      <c r="Q14" s="68">
        <v>6468</v>
      </c>
      <c r="R14" s="72">
        <f t="shared" si="0"/>
        <v>30053</v>
      </c>
    </row>
    <row r="15" spans="1:18" x14ac:dyDescent="0.3">
      <c r="A15" s="67" t="s">
        <v>15</v>
      </c>
      <c r="B15" s="68">
        <v>499</v>
      </c>
      <c r="C15" s="68">
        <v>473</v>
      </c>
      <c r="D15" s="68">
        <v>491</v>
      </c>
      <c r="E15" s="68">
        <v>1605</v>
      </c>
      <c r="F15" s="68">
        <v>11</v>
      </c>
      <c r="G15" s="69">
        <v>9</v>
      </c>
      <c r="H15" s="68">
        <v>4439</v>
      </c>
      <c r="I15" s="68">
        <v>4354</v>
      </c>
      <c r="J15" s="68">
        <v>4621</v>
      </c>
      <c r="K15" s="68">
        <v>3534</v>
      </c>
      <c r="L15" s="68">
        <v>4790</v>
      </c>
      <c r="M15" s="68">
        <v>4781</v>
      </c>
      <c r="N15" s="68">
        <v>4949</v>
      </c>
      <c r="O15" s="68">
        <v>4642</v>
      </c>
      <c r="P15" s="68">
        <v>5073</v>
      </c>
      <c r="Q15" s="68">
        <v>5723</v>
      </c>
      <c r="R15" s="72">
        <f t="shared" si="0"/>
        <v>49994</v>
      </c>
    </row>
    <row r="16" spans="1:18" x14ac:dyDescent="0.3">
      <c r="A16" s="67" t="s">
        <v>16</v>
      </c>
      <c r="B16" s="70"/>
      <c r="C16" s="68">
        <v>7</v>
      </c>
      <c r="D16" s="68">
        <v>48</v>
      </c>
      <c r="E16" s="68">
        <v>69</v>
      </c>
      <c r="F16" s="68">
        <v>344</v>
      </c>
      <c r="G16" s="69">
        <v>320</v>
      </c>
      <c r="H16" s="68">
        <v>155</v>
      </c>
      <c r="I16" s="70"/>
      <c r="J16" s="68">
        <v>348</v>
      </c>
      <c r="K16" s="68">
        <v>225</v>
      </c>
      <c r="L16" s="68">
        <v>110</v>
      </c>
      <c r="M16" s="68">
        <v>126</v>
      </c>
      <c r="N16" s="68">
        <v>183</v>
      </c>
      <c r="O16" s="68">
        <v>81</v>
      </c>
      <c r="P16" s="70"/>
      <c r="Q16" s="70"/>
      <c r="R16" s="72">
        <f t="shared" si="0"/>
        <v>2016</v>
      </c>
    </row>
    <row r="17" spans="1:20" x14ac:dyDescent="0.3">
      <c r="A17" s="67" t="s">
        <v>17</v>
      </c>
      <c r="B17" s="70"/>
      <c r="C17" s="70"/>
      <c r="D17" s="70"/>
      <c r="E17" s="70"/>
      <c r="F17" s="70"/>
      <c r="G17" s="73"/>
      <c r="H17" s="70"/>
      <c r="I17" s="68">
        <v>606</v>
      </c>
      <c r="J17" s="68">
        <v>664</v>
      </c>
      <c r="K17" s="68">
        <v>722</v>
      </c>
      <c r="L17" s="68">
        <v>747</v>
      </c>
      <c r="M17" s="68">
        <v>883</v>
      </c>
      <c r="N17" s="70"/>
      <c r="O17" s="70"/>
      <c r="P17" s="70"/>
      <c r="Q17" s="70"/>
      <c r="R17" s="72">
        <f t="shared" si="0"/>
        <v>3622</v>
      </c>
    </row>
    <row r="18" spans="1:20" ht="15" thickBot="1" x14ac:dyDescent="0.35">
      <c r="A18" s="74" t="s">
        <v>18</v>
      </c>
      <c r="B18" s="75"/>
      <c r="C18" s="75"/>
      <c r="D18" s="75"/>
      <c r="E18" s="75"/>
      <c r="F18" s="75"/>
      <c r="G18" s="76"/>
      <c r="H18" s="77">
        <v>212</v>
      </c>
      <c r="I18" s="77">
        <v>529</v>
      </c>
      <c r="J18" s="77">
        <v>634</v>
      </c>
      <c r="K18" s="77">
        <v>795</v>
      </c>
      <c r="L18" s="77">
        <v>700</v>
      </c>
      <c r="M18" s="77">
        <v>195</v>
      </c>
      <c r="N18" s="77">
        <v>496</v>
      </c>
      <c r="O18" s="77">
        <v>632</v>
      </c>
      <c r="P18" s="77">
        <v>3111</v>
      </c>
      <c r="Q18" s="77">
        <v>5267</v>
      </c>
      <c r="R18" s="78">
        <f>SUM(B18:Q18)</f>
        <v>12571</v>
      </c>
    </row>
    <row r="19" spans="1:20" ht="15" thickBot="1" x14ac:dyDescent="0.35">
      <c r="A19" s="58" t="s">
        <v>19</v>
      </c>
      <c r="B19" s="79"/>
      <c r="C19" s="79"/>
      <c r="D19" s="79"/>
      <c r="E19" s="79"/>
      <c r="F19" s="79"/>
      <c r="G19" s="80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81"/>
    </row>
    <row r="20" spans="1:20" x14ac:dyDescent="0.3">
      <c r="A20" s="62" t="s">
        <v>20</v>
      </c>
      <c r="B20" s="63"/>
      <c r="C20" s="63"/>
      <c r="D20" s="63"/>
      <c r="E20" s="63"/>
      <c r="F20" s="63"/>
      <c r="G20" s="65"/>
      <c r="H20" s="63"/>
      <c r="I20" s="63"/>
      <c r="J20" s="63"/>
      <c r="K20" s="63"/>
      <c r="L20" s="63"/>
      <c r="M20" s="64">
        <v>319</v>
      </c>
      <c r="N20" s="64">
        <v>306</v>
      </c>
      <c r="O20" s="64">
        <v>193</v>
      </c>
      <c r="P20" s="64">
        <v>258</v>
      </c>
      <c r="Q20" s="64">
        <v>350</v>
      </c>
      <c r="R20" s="66">
        <f>SUM(B20:Q20)</f>
        <v>1426</v>
      </c>
    </row>
    <row r="21" spans="1:20" x14ac:dyDescent="0.3">
      <c r="A21" s="82" t="s">
        <v>21</v>
      </c>
      <c r="B21" s="70"/>
      <c r="C21" s="70"/>
      <c r="D21" s="70"/>
      <c r="E21" s="70"/>
      <c r="F21" s="70"/>
      <c r="G21" s="73"/>
      <c r="H21" s="70"/>
      <c r="I21" s="70"/>
      <c r="J21" s="70"/>
      <c r="K21" s="70"/>
      <c r="L21" s="70"/>
      <c r="M21" s="70"/>
      <c r="N21" s="70"/>
      <c r="O21" s="70"/>
      <c r="P21" s="70"/>
      <c r="Q21" s="71">
        <v>242</v>
      </c>
      <c r="R21" s="72">
        <f>SUM(B21:Q21)-P21-Q21</f>
        <v>0</v>
      </c>
    </row>
    <row r="22" spans="1:20" x14ac:dyDescent="0.3">
      <c r="A22" s="67" t="s">
        <v>22</v>
      </c>
      <c r="B22" s="70"/>
      <c r="C22" s="70"/>
      <c r="D22" s="70"/>
      <c r="E22" s="70"/>
      <c r="F22" s="70"/>
      <c r="G22" s="73"/>
      <c r="H22" s="70"/>
      <c r="I22" s="70"/>
      <c r="J22" s="70"/>
      <c r="K22" s="68">
        <v>123</v>
      </c>
      <c r="L22" s="68">
        <v>158</v>
      </c>
      <c r="M22" s="68">
        <v>161</v>
      </c>
      <c r="N22" s="68">
        <v>160</v>
      </c>
      <c r="O22" s="68">
        <v>94</v>
      </c>
      <c r="P22" s="70"/>
      <c r="Q22" s="70"/>
      <c r="R22" s="72">
        <f>SUM(B22:Q22)</f>
        <v>696</v>
      </c>
    </row>
    <row r="23" spans="1:20" x14ac:dyDescent="0.3">
      <c r="A23" s="83" t="s">
        <v>23</v>
      </c>
      <c r="B23" s="70"/>
      <c r="C23" s="68">
        <v>819</v>
      </c>
      <c r="D23" s="68">
        <v>701</v>
      </c>
      <c r="E23" s="68">
        <v>719</v>
      </c>
      <c r="F23" s="68">
        <v>643</v>
      </c>
      <c r="G23" s="69">
        <v>592</v>
      </c>
      <c r="H23" s="68">
        <v>592</v>
      </c>
      <c r="I23" s="68">
        <v>1374</v>
      </c>
      <c r="J23" s="70"/>
      <c r="K23" s="68">
        <v>555</v>
      </c>
      <c r="L23" s="68">
        <v>226</v>
      </c>
      <c r="M23" s="70"/>
      <c r="N23" s="70"/>
      <c r="O23" s="70"/>
      <c r="P23" s="70"/>
      <c r="Q23" s="70"/>
      <c r="R23" s="72">
        <f t="shared" ref="R23:R25" si="1">SUM(B23:Q23)</f>
        <v>6221</v>
      </c>
    </row>
    <row r="24" spans="1:20" x14ac:dyDescent="0.3">
      <c r="A24" s="67" t="s">
        <v>24</v>
      </c>
      <c r="B24" s="70"/>
      <c r="C24" s="70"/>
      <c r="D24" s="70"/>
      <c r="E24" s="70"/>
      <c r="F24" s="70"/>
      <c r="G24" s="73"/>
      <c r="H24" s="70"/>
      <c r="I24" s="70"/>
      <c r="J24" s="70"/>
      <c r="K24" s="70"/>
      <c r="L24" s="70"/>
      <c r="M24" s="70"/>
      <c r="N24" s="68">
        <v>124</v>
      </c>
      <c r="O24" s="68">
        <v>61</v>
      </c>
      <c r="P24" s="70"/>
      <c r="Q24" s="70"/>
      <c r="R24" s="72">
        <f t="shared" si="1"/>
        <v>185</v>
      </c>
    </row>
    <row r="25" spans="1:20" x14ac:dyDescent="0.3">
      <c r="A25" s="67" t="s">
        <v>25</v>
      </c>
      <c r="B25" s="70"/>
      <c r="C25" s="70"/>
      <c r="D25" s="70"/>
      <c r="E25" s="70"/>
      <c r="F25" s="70"/>
      <c r="G25" s="73"/>
      <c r="H25" s="70"/>
      <c r="I25" s="70"/>
      <c r="J25" s="70"/>
      <c r="K25" s="70"/>
      <c r="L25" s="70"/>
      <c r="M25" s="70"/>
      <c r="N25" s="70"/>
      <c r="O25" s="68">
        <v>94</v>
      </c>
      <c r="P25" s="70"/>
      <c r="Q25" s="70"/>
      <c r="R25" s="72">
        <f t="shared" si="1"/>
        <v>94</v>
      </c>
    </row>
    <row r="26" spans="1:20" ht="15" thickBot="1" x14ac:dyDescent="0.35">
      <c r="A26" s="74" t="s">
        <v>26</v>
      </c>
      <c r="B26" s="75"/>
      <c r="C26" s="75"/>
      <c r="D26" s="75"/>
      <c r="E26" s="75"/>
      <c r="F26" s="75"/>
      <c r="G26" s="76"/>
      <c r="H26" s="75"/>
      <c r="I26" s="75"/>
      <c r="J26" s="75"/>
      <c r="K26" s="75"/>
      <c r="L26" s="75"/>
      <c r="M26" s="75"/>
      <c r="N26" s="77">
        <v>79</v>
      </c>
      <c r="O26" s="75"/>
      <c r="P26" s="75"/>
      <c r="Q26" s="75"/>
      <c r="R26" s="78">
        <f>SUM(B26:Q26)</f>
        <v>79</v>
      </c>
    </row>
    <row r="27" spans="1:20" ht="15" thickBot="1" x14ac:dyDescent="0.35">
      <c r="A27" s="58" t="s">
        <v>34</v>
      </c>
      <c r="B27" s="79"/>
      <c r="C27" s="79"/>
      <c r="D27" s="79"/>
      <c r="E27" s="79"/>
      <c r="F27" s="79"/>
      <c r="G27" s="80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84"/>
      <c r="T27" s="85"/>
    </row>
    <row r="28" spans="1:20" ht="15" thickBot="1" x14ac:dyDescent="0.35">
      <c r="A28" s="86" t="s">
        <v>35</v>
      </c>
      <c r="B28" s="87">
        <f t="shared" ref="B28:O28" si="2">SUM(B4:B27)</f>
        <v>25766</v>
      </c>
      <c r="C28" s="87">
        <f t="shared" si="2"/>
        <v>26883</v>
      </c>
      <c r="D28" s="87">
        <f t="shared" si="2"/>
        <v>17949</v>
      </c>
      <c r="E28" s="87">
        <f t="shared" si="2"/>
        <v>21483</v>
      </c>
      <c r="F28" s="87">
        <f t="shared" si="2"/>
        <v>21020</v>
      </c>
      <c r="G28" s="87">
        <f t="shared" si="2"/>
        <v>21269</v>
      </c>
      <c r="H28" s="87">
        <f t="shared" si="2"/>
        <v>7516</v>
      </c>
      <c r="I28" s="87">
        <f t="shared" si="2"/>
        <v>26474</v>
      </c>
      <c r="J28" s="87">
        <f t="shared" si="2"/>
        <v>30399</v>
      </c>
      <c r="K28" s="87">
        <f t="shared" si="2"/>
        <v>31899</v>
      </c>
      <c r="L28" s="87">
        <f t="shared" si="2"/>
        <v>38457</v>
      </c>
      <c r="M28" s="87">
        <f t="shared" si="2"/>
        <v>38634</v>
      </c>
      <c r="N28" s="87">
        <f t="shared" si="2"/>
        <v>40571</v>
      </c>
      <c r="O28" s="87">
        <f t="shared" si="2"/>
        <v>31383</v>
      </c>
      <c r="P28" s="87">
        <f>SUM(P4:P27)-P6</f>
        <v>39001</v>
      </c>
      <c r="Q28" s="87">
        <f>SUM(Q4:Q27)-Q6-Q21-Q5</f>
        <v>20885</v>
      </c>
      <c r="R28" s="88">
        <f>SUM(R4:R27)</f>
        <v>439589</v>
      </c>
    </row>
    <row r="29" spans="1:20" x14ac:dyDescent="0.3">
      <c r="P29" s="85"/>
      <c r="R29" s="85"/>
    </row>
    <row r="30" spans="1:20" x14ac:dyDescent="0.3">
      <c r="A30" t="s">
        <v>30</v>
      </c>
    </row>
    <row r="31" spans="1:20" x14ac:dyDescent="0.3">
      <c r="A31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87A9B-03E0-4572-908A-FD3733020541}">
  <sheetPr>
    <tabColor rgb="FFF8AA9D"/>
  </sheetPr>
  <dimension ref="A1:E18"/>
  <sheetViews>
    <sheetView zoomScaleNormal="100" workbookViewId="0"/>
  </sheetViews>
  <sheetFormatPr defaultColWidth="9.21875" defaultRowHeight="13.8" x14ac:dyDescent="0.3"/>
  <cols>
    <col min="1" max="1" width="25.21875" style="157" customWidth="1"/>
    <col min="2" max="2" width="8.77734375" style="157" customWidth="1"/>
    <col min="3" max="3" width="8.77734375" style="158" customWidth="1"/>
    <col min="4" max="4" width="10.21875" style="157" customWidth="1"/>
    <col min="5" max="5" width="10.5546875" style="157" customWidth="1"/>
    <col min="6" max="16384" width="9.21875" style="157"/>
  </cols>
  <sheetData>
    <row r="1" spans="1:5" s="100" customFormat="1" ht="14.55" customHeight="1" thickBot="1" x14ac:dyDescent="0.35">
      <c r="A1" s="96" t="s">
        <v>39</v>
      </c>
      <c r="B1" s="97"/>
      <c r="C1" s="98"/>
      <c r="D1" s="98"/>
      <c r="E1" s="99"/>
    </row>
    <row r="2" spans="1:5" s="100" customFormat="1" ht="14.55" customHeight="1" thickBot="1" x14ac:dyDescent="0.35">
      <c r="A2" s="101"/>
      <c r="B2" s="102" t="s">
        <v>3</v>
      </c>
      <c r="C2" s="103" t="s">
        <v>40</v>
      </c>
      <c r="D2" s="104" t="s">
        <v>41</v>
      </c>
      <c r="E2" s="105"/>
    </row>
    <row r="3" spans="1:5" s="100" customFormat="1" ht="14.55" customHeight="1" thickBot="1" x14ac:dyDescent="0.35">
      <c r="A3" s="106"/>
      <c r="B3" s="107"/>
      <c r="C3" s="108"/>
      <c r="D3" s="109" t="s">
        <v>42</v>
      </c>
      <c r="E3" s="110">
        <v>2022</v>
      </c>
    </row>
    <row r="4" spans="1:5" s="100" customFormat="1" ht="14.55" customHeight="1" thickBot="1" x14ac:dyDescent="0.35">
      <c r="A4" s="111"/>
      <c r="B4" s="112"/>
      <c r="C4" s="113"/>
      <c r="D4" s="114" t="s">
        <v>43</v>
      </c>
      <c r="E4" s="115" t="s">
        <v>44</v>
      </c>
    </row>
    <row r="5" spans="1:5" s="100" customFormat="1" ht="14.55" customHeight="1" thickBot="1" x14ac:dyDescent="0.35">
      <c r="A5" s="116" t="s">
        <v>45</v>
      </c>
      <c r="B5" s="117">
        <f>B6+B11</f>
        <v>371182</v>
      </c>
      <c r="C5" s="118"/>
      <c r="D5" s="119">
        <v>22.202695557092166</v>
      </c>
      <c r="E5" s="120">
        <v>14.39662751993971</v>
      </c>
    </row>
    <row r="6" spans="1:5" s="100" customFormat="1" ht="14.55" customHeight="1" thickBot="1" x14ac:dyDescent="0.35">
      <c r="A6" s="121" t="s">
        <v>46</v>
      </c>
      <c r="B6" s="122">
        <f>B7+B10</f>
        <v>348775</v>
      </c>
      <c r="C6" s="123">
        <f>B6/B$5 *100</f>
        <v>93.963338739486289</v>
      </c>
      <c r="D6" s="124">
        <v>22.62753880628582</v>
      </c>
      <c r="E6" s="125">
        <v>14.751642951506636</v>
      </c>
    </row>
    <row r="7" spans="1:5" s="100" customFormat="1" ht="14.55" customHeight="1" thickBot="1" x14ac:dyDescent="0.35">
      <c r="A7" s="126" t="s">
        <v>47</v>
      </c>
      <c r="B7" s="127">
        <f>SUM(B8:B9)</f>
        <v>266041</v>
      </c>
      <c r="C7" s="128">
        <f>B7/B$6*100</f>
        <v>76.278689699663104</v>
      </c>
      <c r="D7" s="129">
        <v>23.351370803874325</v>
      </c>
      <c r="E7" s="130">
        <v>14.867846127484579</v>
      </c>
    </row>
    <row r="8" spans="1:5" s="100" customFormat="1" ht="14.55" customHeight="1" x14ac:dyDescent="0.3">
      <c r="A8" s="131" t="s">
        <v>48</v>
      </c>
      <c r="B8" s="132">
        <v>235907</v>
      </c>
      <c r="C8" s="133">
        <f>B8/B$7*100</f>
        <v>88.673174435519343</v>
      </c>
      <c r="D8" s="134"/>
      <c r="E8" s="135"/>
    </row>
    <row r="9" spans="1:5" s="100" customFormat="1" ht="14.55" customHeight="1" thickBot="1" x14ac:dyDescent="0.35">
      <c r="A9" s="136" t="s">
        <v>49</v>
      </c>
      <c r="B9" s="137">
        <v>30134</v>
      </c>
      <c r="C9" s="138">
        <f>B9/B$7*100</f>
        <v>11.326825564480663</v>
      </c>
      <c r="D9" s="139"/>
      <c r="E9" s="140"/>
    </row>
    <row r="10" spans="1:5" s="100" customFormat="1" ht="14.55" customHeight="1" thickBot="1" x14ac:dyDescent="0.35">
      <c r="A10" s="126" t="s">
        <v>50</v>
      </c>
      <c r="B10" s="141">
        <v>82734</v>
      </c>
      <c r="C10" s="128">
        <f>B10/B$6*100</f>
        <v>23.721310300336892</v>
      </c>
      <c r="D10" s="129">
        <v>20.576553363891176</v>
      </c>
      <c r="E10" s="130">
        <v>14.325544865501669</v>
      </c>
    </row>
    <row r="11" spans="1:5" s="100" customFormat="1" ht="14.55" customHeight="1" thickBot="1" x14ac:dyDescent="0.35">
      <c r="A11" s="121" t="s">
        <v>51</v>
      </c>
      <c r="B11" s="142">
        <f>SUM(B12:B14)</f>
        <v>22407</v>
      </c>
      <c r="C11" s="143">
        <f>B11/B$5*100</f>
        <v>6.0366612605137098</v>
      </c>
      <c r="D11" s="124">
        <v>17.181437575720398</v>
      </c>
      <c r="E11" s="125">
        <v>9.4580358187990168</v>
      </c>
    </row>
    <row r="12" spans="1:5" s="100" customFormat="1" ht="14.55" customHeight="1" x14ac:dyDescent="0.3">
      <c r="A12" s="131" t="s">
        <v>52</v>
      </c>
      <c r="B12" s="132">
        <v>13461</v>
      </c>
      <c r="C12" s="133">
        <f>B12/B$11*100</f>
        <v>60.074976569821928</v>
      </c>
      <c r="D12" s="144"/>
      <c r="E12" s="145"/>
    </row>
    <row r="13" spans="1:5" s="100" customFormat="1" ht="14.55" customHeight="1" x14ac:dyDescent="0.3">
      <c r="A13" s="146" t="s">
        <v>53</v>
      </c>
      <c r="B13" s="147">
        <v>6125</v>
      </c>
      <c r="C13" s="148">
        <f>B13/B$11*100</f>
        <v>27.335207747578881</v>
      </c>
      <c r="D13" s="149"/>
      <c r="E13" s="150"/>
    </row>
    <row r="14" spans="1:5" s="100" customFormat="1" ht="14.55" customHeight="1" thickBot="1" x14ac:dyDescent="0.35">
      <c r="A14" s="151" t="s">
        <v>54</v>
      </c>
      <c r="B14" s="152">
        <v>2821</v>
      </c>
      <c r="C14" s="153">
        <f>B14/B$11*100</f>
        <v>12.589815682599188</v>
      </c>
      <c r="D14" s="154"/>
      <c r="E14" s="155"/>
    </row>
    <row r="15" spans="1:5" s="100" customFormat="1" ht="14.55" customHeight="1" x14ac:dyDescent="0.3">
      <c r="A15" s="156" t="s">
        <v>55</v>
      </c>
      <c r="B15" s="156"/>
      <c r="C15" s="156"/>
      <c r="D15" s="156"/>
      <c r="E15" s="156"/>
    </row>
    <row r="16" spans="1:5" s="100" customFormat="1" x14ac:dyDescent="0.3">
      <c r="A16" s="156" t="s">
        <v>56</v>
      </c>
    </row>
    <row r="17" spans="1:5" s="100" customFormat="1" ht="14.55" customHeight="1" x14ac:dyDescent="0.3">
      <c r="A17" s="156" t="s">
        <v>57</v>
      </c>
      <c r="B17" s="157"/>
      <c r="C17" s="158"/>
    </row>
    <row r="18" spans="1:5" s="100" customFormat="1" ht="14.55" customHeight="1" x14ac:dyDescent="0.3">
      <c r="A18" s="157"/>
      <c r="B18" s="157"/>
      <c r="C18" s="158"/>
      <c r="D18" s="157"/>
      <c r="E18" s="15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4CD79-51D9-41B3-AAC2-A55D0ADDD4FB}">
  <sheetPr>
    <tabColor rgb="FFF8AA9D"/>
    <pageSetUpPr fitToPage="1"/>
  </sheetPr>
  <dimension ref="A1:K16"/>
  <sheetViews>
    <sheetView zoomScaleNormal="100" workbookViewId="0"/>
  </sheetViews>
  <sheetFormatPr defaultColWidth="9.21875" defaultRowHeight="13.8" x14ac:dyDescent="0.3"/>
  <cols>
    <col min="1" max="1" width="31.77734375" style="157" customWidth="1"/>
    <col min="2" max="2" width="8.77734375" style="157" customWidth="1"/>
    <col min="3" max="3" width="8.77734375" style="158" customWidth="1"/>
    <col min="4" max="4" width="8.77734375" style="217" customWidth="1"/>
    <col min="5" max="5" width="8.77734375" style="158" customWidth="1"/>
    <col min="6" max="6" width="8.77734375" style="157" customWidth="1"/>
    <col min="7" max="7" width="8.77734375" style="158" customWidth="1"/>
    <col min="8" max="8" width="8.77734375" style="217" customWidth="1"/>
    <col min="9" max="11" width="8.77734375" style="157" customWidth="1"/>
    <col min="12" max="16384" width="9.21875" style="157"/>
  </cols>
  <sheetData>
    <row r="1" spans="1:11" ht="14.55" customHeight="1" thickBot="1" x14ac:dyDescent="0.35">
      <c r="A1" s="159" t="s">
        <v>58</v>
      </c>
      <c r="B1" s="160"/>
      <c r="C1" s="161"/>
      <c r="D1" s="162"/>
      <c r="E1" s="161"/>
      <c r="F1" s="160"/>
      <c r="G1" s="161"/>
      <c r="H1" s="162"/>
      <c r="I1" s="160"/>
      <c r="J1" s="163"/>
      <c r="K1" s="160"/>
    </row>
    <row r="2" spans="1:11" ht="14.55" customHeight="1" thickBot="1" x14ac:dyDescent="0.35">
      <c r="A2" s="164"/>
      <c r="B2" s="165" t="s">
        <v>47</v>
      </c>
      <c r="C2" s="166"/>
      <c r="D2" s="167"/>
      <c r="E2" s="168"/>
      <c r="F2" s="169" t="s">
        <v>50</v>
      </c>
      <c r="G2" s="170"/>
      <c r="H2" s="171" t="s">
        <v>59</v>
      </c>
      <c r="I2" s="172"/>
      <c r="J2" s="173" t="s">
        <v>60</v>
      </c>
      <c r="K2" s="174"/>
    </row>
    <row r="3" spans="1:11" ht="14.55" customHeight="1" thickBot="1" x14ac:dyDescent="0.35">
      <c r="A3" s="175"/>
      <c r="B3" s="176" t="s">
        <v>61</v>
      </c>
      <c r="C3" s="177"/>
      <c r="D3" s="178" t="s">
        <v>62</v>
      </c>
      <c r="E3" s="179"/>
      <c r="F3" s="180"/>
      <c r="G3" s="181"/>
      <c r="H3" s="182"/>
      <c r="I3" s="183"/>
      <c r="J3" s="184"/>
      <c r="K3" s="184"/>
    </row>
    <row r="4" spans="1:11" ht="14.55" customHeight="1" thickBot="1" x14ac:dyDescent="0.35">
      <c r="A4" s="106"/>
      <c r="B4" s="185" t="s">
        <v>3</v>
      </c>
      <c r="C4" s="186" t="s">
        <v>40</v>
      </c>
      <c r="D4" s="187" t="s">
        <v>3</v>
      </c>
      <c r="E4" s="188" t="s">
        <v>40</v>
      </c>
      <c r="F4" s="185" t="s">
        <v>3</v>
      </c>
      <c r="G4" s="188" t="s">
        <v>40</v>
      </c>
      <c r="H4" s="185" t="s">
        <v>3</v>
      </c>
      <c r="I4" s="189" t="s">
        <v>40</v>
      </c>
      <c r="J4" s="185" t="s">
        <v>3</v>
      </c>
      <c r="K4" s="190" t="s">
        <v>40</v>
      </c>
    </row>
    <row r="5" spans="1:11" ht="14.55" customHeight="1" thickBot="1" x14ac:dyDescent="0.35">
      <c r="A5" s="121" t="s">
        <v>63</v>
      </c>
      <c r="B5" s="191">
        <f>SUM(B6:B10)</f>
        <v>235907</v>
      </c>
      <c r="C5" s="192"/>
      <c r="D5" s="193">
        <f>SUM(D6:D10)</f>
        <v>30134</v>
      </c>
      <c r="E5" s="194"/>
      <c r="F5" s="191">
        <f>SUM(F6:F10)</f>
        <v>82734</v>
      </c>
      <c r="G5" s="194"/>
      <c r="H5" s="191">
        <f>SUM(H6:H10)</f>
        <v>22407</v>
      </c>
      <c r="I5" s="195"/>
      <c r="J5" s="191">
        <f>B5+D5+F5+H5</f>
        <v>371182</v>
      </c>
      <c r="K5" s="196"/>
    </row>
    <row r="6" spans="1:11" ht="14.55" customHeight="1" x14ac:dyDescent="0.3">
      <c r="A6" s="197" t="s">
        <v>64</v>
      </c>
      <c r="B6" s="198">
        <v>55607</v>
      </c>
      <c r="C6" s="199">
        <f>B6/B$5*100</f>
        <v>23.571576934978612</v>
      </c>
      <c r="D6" s="200">
        <v>12644</v>
      </c>
      <c r="E6" s="201">
        <f>D6/D$5*100</f>
        <v>41.959248689188293</v>
      </c>
      <c r="F6" s="198">
        <v>46267</v>
      </c>
      <c r="G6" s="201">
        <f>F6/F$5*100</f>
        <v>55.922595305436694</v>
      </c>
      <c r="H6" s="198">
        <v>5496</v>
      </c>
      <c r="I6" s="202">
        <f>H6/H$5*100</f>
        <v>24.528049270317311</v>
      </c>
      <c r="J6" s="198">
        <f>D6+B6+F6+H6</f>
        <v>120014</v>
      </c>
      <c r="K6" s="203">
        <f>J6/J$5*100</f>
        <v>32.332925626781474</v>
      </c>
    </row>
    <row r="7" spans="1:11" ht="14.55" customHeight="1" x14ac:dyDescent="0.3">
      <c r="A7" s="204" t="s">
        <v>65</v>
      </c>
      <c r="B7" s="198">
        <v>28401</v>
      </c>
      <c r="C7" s="199">
        <f t="shared" ref="C7:E9" si="0">B7/B$5*100</f>
        <v>12.039066242205616</v>
      </c>
      <c r="D7" s="200">
        <v>8669</v>
      </c>
      <c r="E7" s="201">
        <f t="shared" si="0"/>
        <v>28.768168845821997</v>
      </c>
      <c r="F7" s="198">
        <v>19374</v>
      </c>
      <c r="G7" s="205">
        <f>F7/F$5*100</f>
        <v>23.417216621945027</v>
      </c>
      <c r="H7" s="198">
        <v>3900</v>
      </c>
      <c r="I7" s="206">
        <f>H7/H$5*100</f>
        <v>17.4052751372339</v>
      </c>
      <c r="J7" s="207">
        <f>D7+B7+F7+H7</f>
        <v>60344</v>
      </c>
      <c r="K7" s="208">
        <f>J7/J$5*100</f>
        <v>16.257253853904555</v>
      </c>
    </row>
    <row r="8" spans="1:11" ht="14.55" customHeight="1" x14ac:dyDescent="0.3">
      <c r="A8" s="204" t="s">
        <v>66</v>
      </c>
      <c r="B8" s="198">
        <v>38946</v>
      </c>
      <c r="C8" s="199">
        <f t="shared" si="0"/>
        <v>16.50904805707334</v>
      </c>
      <c r="D8" s="200">
        <v>1698</v>
      </c>
      <c r="E8" s="201">
        <f t="shared" si="0"/>
        <v>5.6348310878077923</v>
      </c>
      <c r="F8" s="198">
        <v>5458</v>
      </c>
      <c r="G8" s="205">
        <f>F8/F$5*100</f>
        <v>6.5970459545047984</v>
      </c>
      <c r="H8" s="198">
        <v>4760</v>
      </c>
      <c r="I8" s="206">
        <f>H8/H$5*100</f>
        <v>21.243361449547017</v>
      </c>
      <c r="J8" s="207">
        <f>D8+B8+F8+H8</f>
        <v>50862</v>
      </c>
      <c r="K8" s="208">
        <f>J8/J$5*100</f>
        <v>13.70271187719232</v>
      </c>
    </row>
    <row r="9" spans="1:11" s="209" customFormat="1" ht="14.55" customHeight="1" x14ac:dyDescent="0.3">
      <c r="A9" s="204" t="s">
        <v>67</v>
      </c>
      <c r="B9" s="198">
        <v>111989</v>
      </c>
      <c r="C9" s="199">
        <f t="shared" si="0"/>
        <v>47.471673159338209</v>
      </c>
      <c r="D9" s="200">
        <v>7099</v>
      </c>
      <c r="E9" s="201">
        <f t="shared" si="0"/>
        <v>23.558107121523861</v>
      </c>
      <c r="F9" s="198">
        <v>11597</v>
      </c>
      <c r="G9" s="205">
        <f>F9/F$5*100</f>
        <v>14.01721178717335</v>
      </c>
      <c r="H9" s="198">
        <v>8143</v>
      </c>
      <c r="I9" s="206">
        <f>H9/H$5*100</f>
        <v>36.341321908332219</v>
      </c>
      <c r="J9" s="207">
        <f>D9+B9+F9+H9</f>
        <v>138828</v>
      </c>
      <c r="K9" s="208">
        <f>J9/J$5*100</f>
        <v>37.401598137840736</v>
      </c>
    </row>
    <row r="10" spans="1:11" s="209" customFormat="1" ht="14.55" customHeight="1" thickBot="1" x14ac:dyDescent="0.35">
      <c r="A10" s="210" t="s">
        <v>68</v>
      </c>
      <c r="B10" s="211">
        <v>964</v>
      </c>
      <c r="C10" s="212">
        <f>B10/B$5*100</f>
        <v>0.40863560640421859</v>
      </c>
      <c r="D10" s="213">
        <v>24</v>
      </c>
      <c r="E10" s="214">
        <f>D10/D$5*100</f>
        <v>7.9644255658060659E-2</v>
      </c>
      <c r="F10" s="211">
        <v>38</v>
      </c>
      <c r="G10" s="214">
        <f>F10/F$5*100</f>
        <v>4.5930330940121354E-2</v>
      </c>
      <c r="H10" s="211">
        <v>108</v>
      </c>
      <c r="I10" s="215">
        <f>H10/H$5*100</f>
        <v>0.48199223456955415</v>
      </c>
      <c r="J10" s="211">
        <f>D10+B10+F10+H10</f>
        <v>1134</v>
      </c>
      <c r="K10" s="216">
        <f>J10/J$5*100</f>
        <v>0.3055105042809188</v>
      </c>
    </row>
    <row r="11" spans="1:11" s="209" customFormat="1" ht="14.55" customHeight="1" x14ac:dyDescent="0.3">
      <c r="A11" s="157" t="s">
        <v>69</v>
      </c>
      <c r="B11" s="157"/>
      <c r="C11" s="158"/>
      <c r="D11" s="157"/>
      <c r="E11" s="157"/>
      <c r="F11" s="157"/>
      <c r="G11" s="157"/>
      <c r="H11" s="217"/>
      <c r="I11" s="158"/>
      <c r="J11" s="157"/>
      <c r="K11" s="157"/>
    </row>
    <row r="12" spans="1:11" s="209" customFormat="1" ht="14.55" customHeight="1" x14ac:dyDescent="0.3">
      <c r="A12" s="157" t="s">
        <v>70</v>
      </c>
      <c r="B12" s="157"/>
      <c r="C12" s="158"/>
      <c r="D12" s="217"/>
      <c r="E12" s="158"/>
      <c r="F12" s="157"/>
      <c r="G12" s="158"/>
      <c r="H12" s="217"/>
      <c r="I12" s="157"/>
      <c r="J12" s="157"/>
      <c r="K12" s="157"/>
    </row>
    <row r="13" spans="1:11" s="209" customFormat="1" ht="14.55" customHeight="1" x14ac:dyDescent="0.3">
      <c r="A13" s="157" t="s">
        <v>71</v>
      </c>
      <c r="B13" s="157"/>
      <c r="C13" s="158"/>
      <c r="D13" s="217"/>
      <c r="E13" s="158"/>
      <c r="F13" s="157"/>
      <c r="G13" s="158"/>
      <c r="H13" s="217"/>
      <c r="I13" s="157"/>
      <c r="J13" s="157"/>
      <c r="K13" s="157"/>
    </row>
    <row r="14" spans="1:11" s="209" customFormat="1" ht="14.55" customHeight="1" x14ac:dyDescent="0.3">
      <c r="A14" s="157" t="s">
        <v>72</v>
      </c>
      <c r="B14" s="157"/>
      <c r="C14" s="158"/>
      <c r="D14" s="157"/>
      <c r="E14" s="157"/>
      <c r="F14" s="157"/>
      <c r="G14" s="157"/>
      <c r="H14" s="157"/>
      <c r="I14" s="157"/>
      <c r="J14" s="157"/>
      <c r="K14" s="157"/>
    </row>
    <row r="15" spans="1:11" s="209" customFormat="1" ht="14.55" customHeight="1" x14ac:dyDescent="0.3">
      <c r="A15" s="157" t="s">
        <v>73</v>
      </c>
      <c r="B15" s="157"/>
      <c r="C15" s="158"/>
      <c r="D15" s="157"/>
      <c r="E15" s="157"/>
      <c r="F15" s="157"/>
      <c r="G15" s="157"/>
      <c r="H15" s="157"/>
      <c r="I15" s="157"/>
      <c r="J15" s="157"/>
      <c r="K15" s="157"/>
    </row>
    <row r="16" spans="1:11" s="209" customFormat="1" ht="14.55" customHeight="1" x14ac:dyDescent="0.3">
      <c r="A16" s="157" t="s">
        <v>74</v>
      </c>
      <c r="B16" s="157"/>
      <c r="C16" s="158"/>
      <c r="D16" s="157"/>
      <c r="E16" s="157"/>
      <c r="F16" s="157"/>
      <c r="G16" s="157"/>
      <c r="H16" s="157"/>
      <c r="I16" s="157"/>
      <c r="J16" s="157"/>
      <c r="K16" s="157"/>
    </row>
  </sheetData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E4DD6-BFF0-41A6-8152-B3FCCBF01D30}">
  <sheetPr>
    <tabColor rgb="FFF8AA9D"/>
    <pageSetUpPr fitToPage="1"/>
  </sheetPr>
  <dimension ref="A1:K27"/>
  <sheetViews>
    <sheetView zoomScaleNormal="100" workbookViewId="0"/>
  </sheetViews>
  <sheetFormatPr defaultColWidth="9.21875" defaultRowHeight="13.8" x14ac:dyDescent="0.3"/>
  <cols>
    <col min="1" max="1" width="22.21875" style="157" customWidth="1"/>
    <col min="2" max="2" width="8.77734375" style="157" customWidth="1"/>
    <col min="3" max="3" width="8.77734375" style="158" customWidth="1"/>
    <col min="4" max="4" width="8.77734375" style="217" customWidth="1"/>
    <col min="5" max="5" width="8.77734375" style="158" customWidth="1"/>
    <col min="6" max="6" width="8.77734375" style="157" customWidth="1"/>
    <col min="7" max="7" width="8.77734375" style="158" customWidth="1"/>
    <col min="8" max="8" width="8.77734375" style="217" customWidth="1"/>
    <col min="9" max="11" width="8.77734375" style="157" customWidth="1"/>
    <col min="12" max="16384" width="9.21875" style="157"/>
  </cols>
  <sheetData>
    <row r="1" spans="1:11" ht="14.55" customHeight="1" thickBot="1" x14ac:dyDescent="0.35">
      <c r="A1" s="159" t="s">
        <v>75</v>
      </c>
      <c r="B1" s="218"/>
      <c r="C1" s="219"/>
      <c r="D1" s="218"/>
      <c r="E1" s="218"/>
      <c r="F1" s="218"/>
      <c r="G1" s="218"/>
      <c r="H1" s="218"/>
      <c r="I1" s="218"/>
      <c r="J1" s="218"/>
      <c r="K1" s="218"/>
    </row>
    <row r="2" spans="1:11" ht="14.55" customHeight="1" thickBot="1" x14ac:dyDescent="0.35">
      <c r="A2" s="164"/>
      <c r="B2" s="165" t="s">
        <v>47</v>
      </c>
      <c r="C2" s="166"/>
      <c r="D2" s="167"/>
      <c r="E2" s="168"/>
      <c r="F2" s="169" t="s">
        <v>50</v>
      </c>
      <c r="G2" s="170"/>
      <c r="H2" s="171" t="s">
        <v>59</v>
      </c>
      <c r="I2" s="172"/>
      <c r="J2" s="173" t="s">
        <v>60</v>
      </c>
      <c r="K2" s="174"/>
    </row>
    <row r="3" spans="1:11" ht="14.55" customHeight="1" thickBot="1" x14ac:dyDescent="0.35">
      <c r="A3" s="175"/>
      <c r="B3" s="176" t="s">
        <v>61</v>
      </c>
      <c r="C3" s="177"/>
      <c r="D3" s="178" t="s">
        <v>62</v>
      </c>
      <c r="E3" s="179"/>
      <c r="F3" s="180"/>
      <c r="G3" s="181"/>
      <c r="H3" s="182"/>
      <c r="I3" s="183"/>
      <c r="J3" s="184"/>
      <c r="K3" s="184"/>
    </row>
    <row r="4" spans="1:11" ht="14.55" customHeight="1" thickBot="1" x14ac:dyDescent="0.35">
      <c r="A4" s="106"/>
      <c r="B4" s="185" t="s">
        <v>3</v>
      </c>
      <c r="C4" s="186" t="s">
        <v>40</v>
      </c>
      <c r="D4" s="187" t="s">
        <v>3</v>
      </c>
      <c r="E4" s="188" t="s">
        <v>40</v>
      </c>
      <c r="F4" s="185" t="s">
        <v>3</v>
      </c>
      <c r="G4" s="188" t="s">
        <v>40</v>
      </c>
      <c r="H4" s="185" t="s">
        <v>3</v>
      </c>
      <c r="I4" s="220" t="s">
        <v>40</v>
      </c>
      <c r="J4" s="185" t="s">
        <v>3</v>
      </c>
      <c r="K4" s="221" t="s">
        <v>40</v>
      </c>
    </row>
    <row r="5" spans="1:11" ht="14.55" customHeight="1" thickBot="1" x14ac:dyDescent="0.35">
      <c r="A5" s="222" t="s">
        <v>76</v>
      </c>
      <c r="B5" s="223">
        <f>SUM(B6:B7)</f>
        <v>235907</v>
      </c>
      <c r="C5" s="224"/>
      <c r="D5" s="225">
        <f>SUM(D6:D7)</f>
        <v>30134</v>
      </c>
      <c r="E5" s="226"/>
      <c r="F5" s="223">
        <f>SUM(F6:F7)</f>
        <v>82734</v>
      </c>
      <c r="G5" s="226"/>
      <c r="H5" s="223">
        <f>SUM(H6:H7)</f>
        <v>22407</v>
      </c>
      <c r="I5" s="227"/>
      <c r="J5" s="223">
        <f>B5+D5+F5+H5</f>
        <v>371182</v>
      </c>
      <c r="K5" s="228"/>
    </row>
    <row r="6" spans="1:11" ht="14.55" customHeight="1" x14ac:dyDescent="0.3">
      <c r="A6" s="229" t="s">
        <v>77</v>
      </c>
      <c r="B6" s="198">
        <v>108726</v>
      </c>
      <c r="C6" s="230">
        <f>B6/B$5*100</f>
        <v>46.088500977079946</v>
      </c>
      <c r="D6" s="200">
        <v>8425</v>
      </c>
      <c r="E6" s="231">
        <f>D6/D$5*100</f>
        <v>27.958452246631708</v>
      </c>
      <c r="F6" s="198">
        <v>21450</v>
      </c>
      <c r="G6" s="231">
        <f>F6/F$5*100</f>
        <v>25.926463122779026</v>
      </c>
      <c r="H6" s="198">
        <v>8827</v>
      </c>
      <c r="I6" s="231">
        <f>H6/H$5*100</f>
        <v>39.393939393939391</v>
      </c>
      <c r="J6" s="232">
        <f>B6+D6+F6+H6</f>
        <v>147428</v>
      </c>
      <c r="K6" s="233">
        <f>J6/J$5*100</f>
        <v>39.718520833445588</v>
      </c>
    </row>
    <row r="7" spans="1:11" ht="14.55" customHeight="1" thickBot="1" x14ac:dyDescent="0.35">
      <c r="A7" s="234" t="s">
        <v>78</v>
      </c>
      <c r="B7" s="211">
        <v>127181</v>
      </c>
      <c r="C7" s="235">
        <f>B7/B$5*100</f>
        <v>53.911499022920054</v>
      </c>
      <c r="D7" s="213">
        <v>21709</v>
      </c>
      <c r="E7" s="236">
        <f>D7/D$5*100</f>
        <v>72.041547753368292</v>
      </c>
      <c r="F7" s="211">
        <v>61284</v>
      </c>
      <c r="G7" s="236">
        <f>F7/F$5*100</f>
        <v>74.073536877220974</v>
      </c>
      <c r="H7" s="211">
        <v>13580</v>
      </c>
      <c r="I7" s="236">
        <f>H7/H$5*100</f>
        <v>60.606060606060609</v>
      </c>
      <c r="J7" s="237">
        <f>B7+D7+F7+H7</f>
        <v>223754</v>
      </c>
      <c r="K7" s="238">
        <f>J7/J$5*100</f>
        <v>60.281479166554405</v>
      </c>
    </row>
    <row r="8" spans="1:11" ht="14.55" customHeight="1" thickBot="1" x14ac:dyDescent="0.35">
      <c r="A8" s="239" t="s">
        <v>79</v>
      </c>
      <c r="B8" s="240"/>
      <c r="C8" s="241"/>
      <c r="D8" s="240"/>
      <c r="E8" s="241"/>
      <c r="F8" s="242"/>
      <c r="G8" s="241"/>
      <c r="H8" s="240"/>
      <c r="I8" s="243"/>
      <c r="J8" s="240"/>
      <c r="K8" s="243"/>
    </row>
    <row r="9" spans="1:11" ht="14.55" customHeight="1" thickBot="1" x14ac:dyDescent="0.35">
      <c r="A9" s="121" t="s">
        <v>77</v>
      </c>
      <c r="B9" s="244">
        <f>SUM(B12:B17)</f>
        <v>108726</v>
      </c>
      <c r="C9" s="245"/>
      <c r="D9" s="246">
        <f>SUM(D12:D17)</f>
        <v>8425</v>
      </c>
      <c r="E9" s="247"/>
      <c r="F9" s="244">
        <f>SUM(F12:F17)</f>
        <v>21450</v>
      </c>
      <c r="G9" s="247"/>
      <c r="H9" s="244">
        <f>SUM(H12:H17)</f>
        <v>8827</v>
      </c>
      <c r="I9" s="247"/>
      <c r="J9" s="244">
        <f>B9+D9+F9+H9</f>
        <v>147428</v>
      </c>
      <c r="K9" s="248"/>
    </row>
    <row r="10" spans="1:11" ht="14.55" customHeight="1" x14ac:dyDescent="0.3">
      <c r="A10" s="229" t="s">
        <v>80</v>
      </c>
      <c r="B10" s="249">
        <v>64</v>
      </c>
      <c r="C10" s="250"/>
      <c r="D10" s="250">
        <v>71</v>
      </c>
      <c r="E10" s="251"/>
      <c r="F10" s="249">
        <v>82</v>
      </c>
      <c r="G10" s="251"/>
      <c r="H10" s="249">
        <v>69</v>
      </c>
      <c r="I10" s="251"/>
      <c r="J10" s="249">
        <v>68</v>
      </c>
      <c r="K10" s="252"/>
    </row>
    <row r="11" spans="1:11" ht="14.55" customHeight="1" x14ac:dyDescent="0.3">
      <c r="A11" s="253" t="s">
        <v>81</v>
      </c>
      <c r="B11" s="254">
        <v>11.9551175363796</v>
      </c>
      <c r="C11" s="255"/>
      <c r="D11" s="255">
        <v>12.6700301077279</v>
      </c>
      <c r="E11" s="256"/>
      <c r="F11" s="254">
        <v>9.173663964754148</v>
      </c>
      <c r="G11" s="256"/>
      <c r="H11" s="254">
        <v>12.307730639031099</v>
      </c>
      <c r="I11" s="256"/>
      <c r="J11" s="254">
        <v>13.17292761251527</v>
      </c>
      <c r="K11" s="257"/>
    </row>
    <row r="12" spans="1:11" ht="14.55" customHeight="1" x14ac:dyDescent="0.3">
      <c r="A12" s="258" t="s">
        <v>82</v>
      </c>
      <c r="B12" s="259">
        <v>6242</v>
      </c>
      <c r="C12" s="260">
        <f t="shared" ref="C12:C17" si="0">B12/B$9*100</f>
        <v>5.7410371024409983</v>
      </c>
      <c r="D12" s="261">
        <v>243</v>
      </c>
      <c r="E12" s="262">
        <f t="shared" ref="E12:E17" si="1">D12/D$9*100</f>
        <v>2.8842729970326411</v>
      </c>
      <c r="F12" s="207">
        <v>129</v>
      </c>
      <c r="G12" s="262">
        <f t="shared" ref="G12:G17" si="2">F12/F$9*100</f>
        <v>0.60139860139860146</v>
      </c>
      <c r="H12" s="207">
        <v>344</v>
      </c>
      <c r="I12" s="262">
        <f t="shared" ref="I12:I17" si="3">H12/H$9*100</f>
        <v>3.8971337940410105</v>
      </c>
      <c r="J12" s="263">
        <f t="shared" ref="J12:J17" si="4">B12+D12+F12+H12</f>
        <v>6958</v>
      </c>
      <c r="K12" s="264">
        <f t="shared" ref="K12:K17" si="5">J12/J$9*100</f>
        <v>4.7195919364028542</v>
      </c>
    </row>
    <row r="13" spans="1:11" ht="14.55" customHeight="1" x14ac:dyDescent="0.3">
      <c r="A13" s="258" t="s">
        <v>83</v>
      </c>
      <c r="B13" s="259">
        <v>2274</v>
      </c>
      <c r="C13" s="260">
        <f t="shared" si="0"/>
        <v>2.091496054301639</v>
      </c>
      <c r="D13" s="261">
        <v>1161</v>
      </c>
      <c r="E13" s="262">
        <f t="shared" si="1"/>
        <v>13.780415430267063</v>
      </c>
      <c r="F13" s="207">
        <v>233</v>
      </c>
      <c r="G13" s="262">
        <f t="shared" si="2"/>
        <v>1.0862470862470863</v>
      </c>
      <c r="H13" s="207">
        <v>832</v>
      </c>
      <c r="I13" s="262">
        <f t="shared" si="3"/>
        <v>9.4256259204712816</v>
      </c>
      <c r="J13" s="263">
        <f t="shared" si="4"/>
        <v>4500</v>
      </c>
      <c r="K13" s="264">
        <f t="shared" si="5"/>
        <v>3.0523374121605125</v>
      </c>
    </row>
    <row r="14" spans="1:11" ht="14.55" customHeight="1" x14ac:dyDescent="0.3">
      <c r="A14" s="258" t="s">
        <v>84</v>
      </c>
      <c r="B14" s="259">
        <v>14884</v>
      </c>
      <c r="C14" s="260">
        <f t="shared" si="0"/>
        <v>13.689457903353382</v>
      </c>
      <c r="D14" s="261">
        <v>722</v>
      </c>
      <c r="E14" s="262">
        <f t="shared" si="1"/>
        <v>8.5697329376854601</v>
      </c>
      <c r="F14" s="207">
        <v>574</v>
      </c>
      <c r="G14" s="262">
        <f t="shared" si="2"/>
        <v>2.675990675990676</v>
      </c>
      <c r="H14" s="207">
        <v>1599</v>
      </c>
      <c r="I14" s="262">
        <f t="shared" si="3"/>
        <v>18.114874815905743</v>
      </c>
      <c r="J14" s="263">
        <f t="shared" si="4"/>
        <v>17779</v>
      </c>
      <c r="K14" s="264">
        <f t="shared" si="5"/>
        <v>12.059445966844832</v>
      </c>
    </row>
    <row r="15" spans="1:11" ht="14.55" customHeight="1" x14ac:dyDescent="0.3">
      <c r="A15" s="258" t="s">
        <v>85</v>
      </c>
      <c r="B15" s="259">
        <v>26579</v>
      </c>
      <c r="C15" s="260">
        <f t="shared" si="0"/>
        <v>24.445854717362909</v>
      </c>
      <c r="D15" s="261">
        <v>1339</v>
      </c>
      <c r="E15" s="262">
        <f t="shared" si="1"/>
        <v>15.893175074183977</v>
      </c>
      <c r="F15" s="207">
        <v>2082</v>
      </c>
      <c r="G15" s="262">
        <f t="shared" si="2"/>
        <v>9.7062937062937067</v>
      </c>
      <c r="H15" s="207">
        <v>2667</v>
      </c>
      <c r="I15" s="262">
        <f t="shared" si="3"/>
        <v>30.21411578112609</v>
      </c>
      <c r="J15" s="263">
        <f t="shared" si="4"/>
        <v>32667</v>
      </c>
      <c r="K15" s="264">
        <f t="shared" si="5"/>
        <v>22.157934720677211</v>
      </c>
    </row>
    <row r="16" spans="1:11" ht="14.55" customHeight="1" x14ac:dyDescent="0.3">
      <c r="A16" s="258" t="s">
        <v>86</v>
      </c>
      <c r="B16" s="259">
        <v>36057</v>
      </c>
      <c r="C16" s="260">
        <f t="shared" si="0"/>
        <v>33.163180839909494</v>
      </c>
      <c r="D16" s="261">
        <v>2463</v>
      </c>
      <c r="E16" s="262">
        <f t="shared" si="1"/>
        <v>29.234421364985163</v>
      </c>
      <c r="F16" s="207">
        <v>8524</v>
      </c>
      <c r="G16" s="262">
        <f t="shared" si="2"/>
        <v>39.738927738927735</v>
      </c>
      <c r="H16" s="207">
        <v>2743</v>
      </c>
      <c r="I16" s="262">
        <f t="shared" si="3"/>
        <v>31.075110456553755</v>
      </c>
      <c r="J16" s="263">
        <f t="shared" si="4"/>
        <v>49787</v>
      </c>
      <c r="K16" s="264">
        <f t="shared" si="5"/>
        <v>33.770382830941202</v>
      </c>
    </row>
    <row r="17" spans="1:11" ht="14.55" customHeight="1" thickBot="1" x14ac:dyDescent="0.35">
      <c r="A17" s="265" t="s">
        <v>87</v>
      </c>
      <c r="B17" s="266">
        <v>22690</v>
      </c>
      <c r="C17" s="267">
        <f t="shared" si="0"/>
        <v>20.86897338263157</v>
      </c>
      <c r="D17" s="268">
        <v>2497</v>
      </c>
      <c r="E17" s="269">
        <f t="shared" si="1"/>
        <v>29.637982195845698</v>
      </c>
      <c r="F17" s="270">
        <v>9908</v>
      </c>
      <c r="G17" s="269">
        <f t="shared" si="2"/>
        <v>46.191142191142191</v>
      </c>
      <c r="H17" s="270">
        <v>642</v>
      </c>
      <c r="I17" s="269">
        <f t="shared" si="3"/>
        <v>7.2731392319021193</v>
      </c>
      <c r="J17" s="271">
        <f t="shared" si="4"/>
        <v>35737</v>
      </c>
      <c r="K17" s="272">
        <f t="shared" si="5"/>
        <v>24.240307132973385</v>
      </c>
    </row>
    <row r="18" spans="1:11" ht="14.55" customHeight="1" thickBot="1" x14ac:dyDescent="0.35">
      <c r="A18" s="121" t="s">
        <v>78</v>
      </c>
      <c r="B18" s="244">
        <f>SUM(B21:B26)</f>
        <v>127181</v>
      </c>
      <c r="C18" s="245"/>
      <c r="D18" s="246">
        <f>SUM(D21:D26)</f>
        <v>21709</v>
      </c>
      <c r="E18" s="247"/>
      <c r="F18" s="244">
        <f>SUM(F21:F26)</f>
        <v>61284</v>
      </c>
      <c r="G18" s="273"/>
      <c r="H18" s="244">
        <f>SUM(H21:H26)</f>
        <v>13580</v>
      </c>
      <c r="I18" s="274"/>
      <c r="J18" s="244">
        <f>B18+D18+F18+H18</f>
        <v>223754</v>
      </c>
      <c r="K18" s="275"/>
    </row>
    <row r="19" spans="1:11" ht="14.55" customHeight="1" x14ac:dyDescent="0.3">
      <c r="A19" s="229" t="s">
        <v>80</v>
      </c>
      <c r="B19" s="249">
        <v>69</v>
      </c>
      <c r="C19" s="250"/>
      <c r="D19" s="250">
        <v>74</v>
      </c>
      <c r="E19" s="251"/>
      <c r="F19" s="249">
        <v>83</v>
      </c>
      <c r="G19" s="251"/>
      <c r="H19" s="249">
        <v>72</v>
      </c>
      <c r="I19" s="251"/>
      <c r="J19" s="249">
        <v>73</v>
      </c>
      <c r="K19" s="252"/>
    </row>
    <row r="20" spans="1:11" ht="14.55" customHeight="1" x14ac:dyDescent="0.3">
      <c r="A20" s="253" t="s">
        <v>81</v>
      </c>
      <c r="B20" s="254">
        <v>10.94641110445802</v>
      </c>
      <c r="C20" s="255"/>
      <c r="D20" s="255">
        <v>10.08358849542666</v>
      </c>
      <c r="E20" s="256"/>
      <c r="F20" s="254">
        <v>7.391538259400634</v>
      </c>
      <c r="G20" s="256"/>
      <c r="H20" s="254">
        <v>11.063664160171779</v>
      </c>
      <c r="I20" s="256"/>
      <c r="J20" s="254">
        <v>11.80427004238002</v>
      </c>
      <c r="K20" s="257"/>
    </row>
    <row r="21" spans="1:11" s="276" customFormat="1" ht="14.55" customHeight="1" x14ac:dyDescent="0.3">
      <c r="A21" s="258" t="s">
        <v>82</v>
      </c>
      <c r="B21" s="207">
        <v>3295</v>
      </c>
      <c r="C21" s="260">
        <f t="shared" ref="C21:C26" si="6">B21/B$18*100</f>
        <v>2.5907957949693743</v>
      </c>
      <c r="D21" s="261">
        <v>119</v>
      </c>
      <c r="E21" s="262">
        <f t="shared" ref="E21:E26" si="7">D21/D$18*100</f>
        <v>0.54815974941268597</v>
      </c>
      <c r="F21" s="207">
        <v>92</v>
      </c>
      <c r="G21" s="262">
        <f t="shared" ref="G21:G26" si="8">F21/F$18*100</f>
        <v>0.15012074929834868</v>
      </c>
      <c r="H21" s="207">
        <v>233</v>
      </c>
      <c r="I21" s="262">
        <f t="shared" ref="I21:I26" si="9">H21/H$18*100</f>
        <v>1.715758468335788</v>
      </c>
      <c r="J21" s="263">
        <f t="shared" ref="J21:J26" si="10">B21+D21+F21+H21</f>
        <v>3739</v>
      </c>
      <c r="K21" s="264">
        <f t="shared" ref="K21:K26" si="11">J21/J$18*100</f>
        <v>1.6710315793237216</v>
      </c>
    </row>
    <row r="22" spans="1:11" s="276" customFormat="1" ht="14.55" customHeight="1" x14ac:dyDescent="0.3">
      <c r="A22" s="258" t="s">
        <v>83</v>
      </c>
      <c r="B22" s="207">
        <v>5565</v>
      </c>
      <c r="C22" s="260">
        <f t="shared" si="6"/>
        <v>4.3756535960560141</v>
      </c>
      <c r="D22" s="261">
        <v>3188</v>
      </c>
      <c r="E22" s="262">
        <f t="shared" si="7"/>
        <v>14.685153622921367</v>
      </c>
      <c r="F22" s="207">
        <v>212</v>
      </c>
      <c r="G22" s="262">
        <f t="shared" si="8"/>
        <v>0.34593042229619481</v>
      </c>
      <c r="H22" s="207">
        <v>699</v>
      </c>
      <c r="I22" s="262">
        <f t="shared" si="9"/>
        <v>5.1472754050073632</v>
      </c>
      <c r="J22" s="263">
        <f t="shared" si="10"/>
        <v>9664</v>
      </c>
      <c r="K22" s="264">
        <f t="shared" si="11"/>
        <v>4.3190289335609648</v>
      </c>
    </row>
    <row r="23" spans="1:11" ht="14.55" customHeight="1" x14ac:dyDescent="0.3">
      <c r="A23" s="258" t="s">
        <v>84</v>
      </c>
      <c r="B23" s="207">
        <v>9550</v>
      </c>
      <c r="C23" s="260">
        <f t="shared" si="6"/>
        <v>7.5089832600781561</v>
      </c>
      <c r="D23" s="261">
        <v>675</v>
      </c>
      <c r="E23" s="262">
        <f t="shared" si="7"/>
        <v>3.1093095029711177</v>
      </c>
      <c r="F23" s="207">
        <v>693</v>
      </c>
      <c r="G23" s="262">
        <f t="shared" si="8"/>
        <v>1.1308008615625613</v>
      </c>
      <c r="H23" s="207">
        <v>1824</v>
      </c>
      <c r="I23" s="262">
        <f t="shared" si="9"/>
        <v>13.431516936671576</v>
      </c>
      <c r="J23" s="263">
        <f t="shared" si="10"/>
        <v>12742</v>
      </c>
      <c r="K23" s="264">
        <f t="shared" si="11"/>
        <v>5.6946467996102861</v>
      </c>
    </row>
    <row r="24" spans="1:11" ht="14.55" customHeight="1" x14ac:dyDescent="0.3">
      <c r="A24" s="258" t="s">
        <v>85</v>
      </c>
      <c r="B24" s="207">
        <v>23877</v>
      </c>
      <c r="C24" s="260">
        <f t="shared" si="6"/>
        <v>18.774030712134675</v>
      </c>
      <c r="D24" s="261">
        <v>2807</v>
      </c>
      <c r="E24" s="262">
        <f t="shared" si="7"/>
        <v>12.930121147911006</v>
      </c>
      <c r="F24" s="207">
        <v>4363</v>
      </c>
      <c r="G24" s="262">
        <f t="shared" si="8"/>
        <v>7.1193133607466876</v>
      </c>
      <c r="H24" s="207">
        <v>4010</v>
      </c>
      <c r="I24" s="262">
        <f t="shared" si="9"/>
        <v>29.528718703976438</v>
      </c>
      <c r="J24" s="263">
        <f t="shared" si="10"/>
        <v>35057</v>
      </c>
      <c r="K24" s="264">
        <f t="shared" si="11"/>
        <v>15.66765286877553</v>
      </c>
    </row>
    <row r="25" spans="1:11" ht="14.55" customHeight="1" x14ac:dyDescent="0.3">
      <c r="A25" s="258" t="s">
        <v>86</v>
      </c>
      <c r="B25" s="207">
        <v>44970</v>
      </c>
      <c r="C25" s="260">
        <f t="shared" si="6"/>
        <v>35.359055204786877</v>
      </c>
      <c r="D25" s="261">
        <v>7289</v>
      </c>
      <c r="E25" s="262">
        <f t="shared" si="7"/>
        <v>33.575936247639227</v>
      </c>
      <c r="F25" s="207">
        <v>25484</v>
      </c>
      <c r="G25" s="262">
        <f t="shared" si="8"/>
        <v>41.583447555642586</v>
      </c>
      <c r="H25" s="207">
        <v>5253</v>
      </c>
      <c r="I25" s="262">
        <f t="shared" si="9"/>
        <v>38.681885125184095</v>
      </c>
      <c r="J25" s="263">
        <f t="shared" si="10"/>
        <v>82996</v>
      </c>
      <c r="K25" s="264">
        <f t="shared" si="11"/>
        <v>37.092521251016741</v>
      </c>
    </row>
    <row r="26" spans="1:11" ht="14.55" customHeight="1" thickBot="1" x14ac:dyDescent="0.35">
      <c r="A26" s="277" t="s">
        <v>87</v>
      </c>
      <c r="B26" s="211">
        <v>39924</v>
      </c>
      <c r="C26" s="278">
        <f t="shared" si="6"/>
        <v>31.391481431974899</v>
      </c>
      <c r="D26" s="213">
        <v>7631</v>
      </c>
      <c r="E26" s="279">
        <f t="shared" si="7"/>
        <v>35.151319729144589</v>
      </c>
      <c r="F26" s="211">
        <v>30440</v>
      </c>
      <c r="G26" s="279">
        <f t="shared" si="8"/>
        <v>49.670387050453627</v>
      </c>
      <c r="H26" s="211">
        <v>1561</v>
      </c>
      <c r="I26" s="279">
        <f t="shared" si="9"/>
        <v>11.494845360824742</v>
      </c>
      <c r="J26" s="237">
        <f t="shared" si="10"/>
        <v>79556</v>
      </c>
      <c r="K26" s="280">
        <f t="shared" si="11"/>
        <v>35.555118567712753</v>
      </c>
    </row>
    <row r="27" spans="1:11" ht="14.55" customHeight="1" x14ac:dyDescent="0.3">
      <c r="A27" s="157" t="s">
        <v>69</v>
      </c>
    </row>
  </sheetData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C6D6D-B170-44B5-AA3D-4A05CA495D2F}">
  <sheetPr>
    <tabColor rgb="FFF8AA9D"/>
    <pageSetUpPr fitToPage="1"/>
  </sheetPr>
  <dimension ref="A1:K15"/>
  <sheetViews>
    <sheetView zoomScaleNormal="100" workbookViewId="0"/>
  </sheetViews>
  <sheetFormatPr defaultColWidth="9.21875" defaultRowHeight="13.8" x14ac:dyDescent="0.3"/>
  <cols>
    <col min="1" max="1" width="45.44140625" style="157" customWidth="1"/>
    <col min="2" max="2" width="8.77734375" style="157" customWidth="1"/>
    <col min="3" max="3" width="8.77734375" style="158" customWidth="1"/>
    <col min="4" max="4" width="8.77734375" style="217" customWidth="1"/>
    <col min="5" max="5" width="8.77734375" style="158" customWidth="1"/>
    <col min="6" max="6" width="8.77734375" style="157" customWidth="1"/>
    <col min="7" max="7" width="8.77734375" style="158" customWidth="1"/>
    <col min="8" max="8" width="8.77734375" style="217" customWidth="1"/>
    <col min="9" max="11" width="8.77734375" style="157" customWidth="1"/>
    <col min="12" max="12" width="9.21875" style="157" customWidth="1"/>
    <col min="13" max="16384" width="9.21875" style="157"/>
  </cols>
  <sheetData>
    <row r="1" spans="1:11" ht="14.55" customHeight="1" thickBot="1" x14ac:dyDescent="0.35">
      <c r="A1" s="159" t="s">
        <v>88</v>
      </c>
      <c r="B1" s="281"/>
      <c r="C1" s="281"/>
      <c r="D1" s="281"/>
      <c r="E1" s="281"/>
      <c r="F1" s="281"/>
      <c r="G1" s="281"/>
      <c r="H1" s="281"/>
      <c r="I1" s="281"/>
      <c r="J1" s="218"/>
      <c r="K1" s="218"/>
    </row>
    <row r="2" spans="1:11" ht="14.55" customHeight="1" thickBot="1" x14ac:dyDescent="0.35">
      <c r="A2" s="164"/>
      <c r="B2" s="282" t="s">
        <v>47</v>
      </c>
      <c r="C2" s="166"/>
      <c r="D2" s="167"/>
      <c r="E2" s="168"/>
      <c r="F2" s="169" t="s">
        <v>50</v>
      </c>
      <c r="G2" s="170"/>
      <c r="H2" s="173" t="s">
        <v>59</v>
      </c>
      <c r="I2" s="172"/>
      <c r="J2" s="173" t="s">
        <v>60</v>
      </c>
      <c r="K2" s="174"/>
    </row>
    <row r="3" spans="1:11" ht="14.55" customHeight="1" thickBot="1" x14ac:dyDescent="0.35">
      <c r="A3" s="175"/>
      <c r="B3" s="283" t="s">
        <v>61</v>
      </c>
      <c r="C3" s="177"/>
      <c r="D3" s="283" t="s">
        <v>62</v>
      </c>
      <c r="E3" s="179"/>
      <c r="F3" s="180"/>
      <c r="G3" s="181"/>
      <c r="H3" s="284"/>
      <c r="I3" s="183"/>
      <c r="J3" s="184"/>
      <c r="K3" s="184"/>
    </row>
    <row r="4" spans="1:11" ht="14.55" customHeight="1" thickBot="1" x14ac:dyDescent="0.35">
      <c r="A4" s="106"/>
      <c r="B4" s="185" t="s">
        <v>3</v>
      </c>
      <c r="C4" s="285" t="s">
        <v>40</v>
      </c>
      <c r="D4" s="187" t="s">
        <v>3</v>
      </c>
      <c r="E4" s="286" t="s">
        <v>40</v>
      </c>
      <c r="F4" s="185" t="s">
        <v>3</v>
      </c>
      <c r="G4" s="286" t="s">
        <v>40</v>
      </c>
      <c r="H4" s="185" t="s">
        <v>3</v>
      </c>
      <c r="I4" s="189" t="s">
        <v>40</v>
      </c>
      <c r="J4" s="185" t="s">
        <v>3</v>
      </c>
      <c r="K4" s="190" t="s">
        <v>40</v>
      </c>
    </row>
    <row r="5" spans="1:11" ht="14.55" customHeight="1" thickBot="1" x14ac:dyDescent="0.35">
      <c r="A5" s="287" t="s">
        <v>89</v>
      </c>
      <c r="B5" s="191">
        <f>SUM(B6:B8)</f>
        <v>235907</v>
      </c>
      <c r="C5" s="288"/>
      <c r="D5" s="193">
        <f>SUM(D6:D8)</f>
        <v>30134</v>
      </c>
      <c r="E5" s="289"/>
      <c r="F5" s="191">
        <f>SUM(F6:F8)</f>
        <v>82734</v>
      </c>
      <c r="G5" s="289"/>
      <c r="H5" s="191">
        <f>SUM(H6:H8)</f>
        <v>22407</v>
      </c>
      <c r="I5" s="289"/>
      <c r="J5" s="191">
        <f t="shared" ref="J5:J14" si="0">B5+D5+F5+H5</f>
        <v>371182</v>
      </c>
      <c r="K5" s="290"/>
    </row>
    <row r="6" spans="1:11" ht="14.55" customHeight="1" x14ac:dyDescent="0.3">
      <c r="A6" s="291" t="s">
        <v>90</v>
      </c>
      <c r="B6" s="198">
        <v>127128</v>
      </c>
      <c r="C6" s="292">
        <f>B6/B$5*100</f>
        <v>53.889032542484962</v>
      </c>
      <c r="D6" s="200">
        <v>15178</v>
      </c>
      <c r="E6" s="293">
        <f>D6/D$5*100</f>
        <v>50.368354682418527</v>
      </c>
      <c r="F6" s="198">
        <v>41436</v>
      </c>
      <c r="G6" s="293">
        <f>F6/F$5*100</f>
        <v>50.083399811443904</v>
      </c>
      <c r="H6" s="198">
        <v>11688</v>
      </c>
      <c r="I6" s="293">
        <f>H6/H$5*100</f>
        <v>52.162270718971747</v>
      </c>
      <c r="J6" s="232">
        <f t="shared" si="0"/>
        <v>195430</v>
      </c>
      <c r="K6" s="294">
        <f>J6/J$5*100</f>
        <v>52.650721209541409</v>
      </c>
    </row>
    <row r="7" spans="1:11" ht="14.55" customHeight="1" x14ac:dyDescent="0.3">
      <c r="A7" s="295" t="s">
        <v>91</v>
      </c>
      <c r="B7" s="207">
        <v>103764</v>
      </c>
      <c r="C7" s="296">
        <f>B7/B$5*100</f>
        <v>43.985129733327113</v>
      </c>
      <c r="D7" s="261">
        <v>14874</v>
      </c>
      <c r="E7" s="297">
        <f>D7/D$5*100</f>
        <v>49.359527444083099</v>
      </c>
      <c r="F7" s="207">
        <v>41101</v>
      </c>
      <c r="G7" s="297">
        <f>F7/F$5*100</f>
        <v>49.678487683419149</v>
      </c>
      <c r="H7" s="207">
        <v>10617</v>
      </c>
      <c r="I7" s="297">
        <f>H7/H$5*100</f>
        <v>47.382514392823673</v>
      </c>
      <c r="J7" s="263">
        <f t="shared" si="0"/>
        <v>170356</v>
      </c>
      <c r="K7" s="264">
        <f>J7/J$5*100</f>
        <v>45.895544503774424</v>
      </c>
    </row>
    <row r="8" spans="1:11" ht="14.55" customHeight="1" thickBot="1" x14ac:dyDescent="0.35">
      <c r="A8" s="298" t="s">
        <v>92</v>
      </c>
      <c r="B8" s="270">
        <v>5015</v>
      </c>
      <c r="C8" s="299">
        <f>B8/B$5*100</f>
        <v>2.1258377241879218</v>
      </c>
      <c r="D8" s="268">
        <v>82</v>
      </c>
      <c r="E8" s="300">
        <f>D8/D$5*100</f>
        <v>0.27211787349837391</v>
      </c>
      <c r="F8" s="270">
        <v>197</v>
      </c>
      <c r="G8" s="300">
        <f>F8/F$5*100</f>
        <v>0.2381125051369449</v>
      </c>
      <c r="H8" s="270">
        <v>102</v>
      </c>
      <c r="I8" s="300">
        <f>H8/H$5*100</f>
        <v>0.45521488820457895</v>
      </c>
      <c r="J8" s="271">
        <f t="shared" si="0"/>
        <v>5396</v>
      </c>
      <c r="K8" s="272">
        <f>J8/J$5*100</f>
        <v>1.4537342866841603</v>
      </c>
    </row>
    <row r="9" spans="1:11" ht="14.55" customHeight="1" thickBot="1" x14ac:dyDescent="0.35">
      <c r="A9" s="287" t="s">
        <v>93</v>
      </c>
      <c r="B9" s="191">
        <f>SUM(B10:B14)</f>
        <v>235907</v>
      </c>
      <c r="C9" s="288"/>
      <c r="D9" s="193">
        <f>SUM(D10:D14)</f>
        <v>30134</v>
      </c>
      <c r="E9" s="289"/>
      <c r="F9" s="191">
        <f>SUM(F10:F14)</f>
        <v>82734</v>
      </c>
      <c r="G9" s="289"/>
      <c r="H9" s="191">
        <f>SUM(H10:H14)</f>
        <v>22407</v>
      </c>
      <c r="I9" s="289"/>
      <c r="J9" s="191">
        <f t="shared" si="0"/>
        <v>371182</v>
      </c>
      <c r="K9" s="301"/>
    </row>
    <row r="10" spans="1:11" ht="14.55" customHeight="1" x14ac:dyDescent="0.3">
      <c r="A10" s="291" t="s">
        <v>94</v>
      </c>
      <c r="B10" s="198">
        <v>34455</v>
      </c>
      <c r="C10" s="292">
        <f t="shared" ref="C10:C14" si="1">B10/B$9*100</f>
        <v>14.605331762092689</v>
      </c>
      <c r="D10" s="200">
        <v>1515</v>
      </c>
      <c r="E10" s="293">
        <f t="shared" ref="E10:E14" si="2">D10/D$9*100</f>
        <v>5.0275436384150796</v>
      </c>
      <c r="F10" s="198">
        <v>3587</v>
      </c>
      <c r="G10" s="293">
        <f t="shared" ref="G10:G14" si="3">F10/F$9*100</f>
        <v>4.33558150216356</v>
      </c>
      <c r="H10" s="198">
        <v>1109</v>
      </c>
      <c r="I10" s="293">
        <f t="shared" ref="I10:I14" si="4">H10/H$9*100</f>
        <v>4.9493461864595885</v>
      </c>
      <c r="J10" s="232">
        <f t="shared" si="0"/>
        <v>40666</v>
      </c>
      <c r="K10" s="294">
        <f t="shared" ref="K10:K14" si="5">J10/J$9*100</f>
        <v>10.955811434821731</v>
      </c>
    </row>
    <row r="11" spans="1:11" ht="14.55" customHeight="1" x14ac:dyDescent="0.3">
      <c r="A11" s="295" t="s">
        <v>95</v>
      </c>
      <c r="B11" s="198">
        <v>22182</v>
      </c>
      <c r="C11" s="296">
        <f t="shared" si="1"/>
        <v>9.402857905869686</v>
      </c>
      <c r="D11" s="200">
        <v>5184</v>
      </c>
      <c r="E11" s="297">
        <f t="shared" si="2"/>
        <v>17.203159222141103</v>
      </c>
      <c r="F11" s="198">
        <v>15799</v>
      </c>
      <c r="G11" s="297">
        <f t="shared" si="3"/>
        <v>19.096139434815189</v>
      </c>
      <c r="H11" s="207">
        <v>2142</v>
      </c>
      <c r="I11" s="297">
        <f t="shared" si="4"/>
        <v>9.5595126522961582</v>
      </c>
      <c r="J11" s="263">
        <f t="shared" si="0"/>
        <v>45307</v>
      </c>
      <c r="K11" s="264">
        <f t="shared" si="5"/>
        <v>12.206141461601048</v>
      </c>
    </row>
    <row r="12" spans="1:11" ht="14.55" customHeight="1" x14ac:dyDescent="0.3">
      <c r="A12" s="295" t="s">
        <v>96</v>
      </c>
      <c r="B12" s="198">
        <v>49165</v>
      </c>
      <c r="C12" s="296">
        <f t="shared" si="1"/>
        <v>20.840839822472415</v>
      </c>
      <c r="D12" s="200">
        <v>8704</v>
      </c>
      <c r="E12" s="297">
        <f t="shared" si="2"/>
        <v>28.884316718656667</v>
      </c>
      <c r="F12" s="198">
        <v>30077</v>
      </c>
      <c r="G12" s="297">
        <f t="shared" si="3"/>
        <v>36.353856939106052</v>
      </c>
      <c r="H12" s="198">
        <v>6031</v>
      </c>
      <c r="I12" s="297">
        <f t="shared" si="4"/>
        <v>26.915695987860939</v>
      </c>
      <c r="J12" s="263">
        <f t="shared" si="0"/>
        <v>93977</v>
      </c>
      <c r="K12" s="264">
        <f t="shared" si="5"/>
        <v>25.318307461029899</v>
      </c>
    </row>
    <row r="13" spans="1:11" ht="14.55" customHeight="1" x14ac:dyDescent="0.3">
      <c r="A13" s="295" t="s">
        <v>97</v>
      </c>
      <c r="B13" s="198">
        <v>125719</v>
      </c>
      <c r="C13" s="296">
        <f t="shared" si="1"/>
        <v>53.291763279597468</v>
      </c>
      <c r="D13" s="200">
        <v>14433</v>
      </c>
      <c r="E13" s="297">
        <f t="shared" si="2"/>
        <v>47.89606424636623</v>
      </c>
      <c r="F13" s="198">
        <v>32234</v>
      </c>
      <c r="G13" s="297">
        <f t="shared" si="3"/>
        <v>38.961007566417678</v>
      </c>
      <c r="H13" s="207">
        <v>12733</v>
      </c>
      <c r="I13" s="297">
        <f t="shared" si="4"/>
        <v>56.825991877538272</v>
      </c>
      <c r="J13" s="263">
        <f t="shared" si="0"/>
        <v>185119</v>
      </c>
      <c r="K13" s="264">
        <f t="shared" si="5"/>
        <v>49.872838661357498</v>
      </c>
    </row>
    <row r="14" spans="1:11" ht="14.55" customHeight="1" thickBot="1" x14ac:dyDescent="0.35">
      <c r="A14" s="302" t="s">
        <v>98</v>
      </c>
      <c r="B14" s="211">
        <v>4386</v>
      </c>
      <c r="C14" s="303">
        <f t="shared" si="1"/>
        <v>1.8592072299677416</v>
      </c>
      <c r="D14" s="213">
        <v>298</v>
      </c>
      <c r="E14" s="304">
        <f t="shared" si="2"/>
        <v>0.98891617442091984</v>
      </c>
      <c r="F14" s="211">
        <v>1037</v>
      </c>
      <c r="G14" s="304">
        <f t="shared" si="3"/>
        <v>1.2534145574975222</v>
      </c>
      <c r="H14" s="211">
        <v>392</v>
      </c>
      <c r="I14" s="304">
        <f t="shared" si="4"/>
        <v>1.7494532958450486</v>
      </c>
      <c r="J14" s="237">
        <f t="shared" si="0"/>
        <v>6113</v>
      </c>
      <c r="K14" s="280">
        <f t="shared" si="5"/>
        <v>1.6469009811898205</v>
      </c>
    </row>
    <row r="15" spans="1:11" ht="14.55" customHeight="1" x14ac:dyDescent="0.3">
      <c r="A15" s="157" t="s">
        <v>69</v>
      </c>
      <c r="B15" s="305"/>
      <c r="C15" s="306"/>
      <c r="D15" s="305"/>
      <c r="E15" s="306"/>
      <c r="F15" s="306"/>
      <c r="G15" s="306"/>
      <c r="H15" s="307"/>
      <c r="I15" s="308"/>
    </row>
  </sheetData>
  <pageMargins left="0.7" right="0.7" top="0.75" bottom="0.75" header="0.3" footer="0.3"/>
  <pageSetup paperSize="9" scale="9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755A9-0195-4181-BF7B-F055F421EE43}">
  <sheetPr>
    <tabColor rgb="FFF8AA9D"/>
    <pageSetUpPr fitToPage="1"/>
  </sheetPr>
  <dimension ref="A1:I23"/>
  <sheetViews>
    <sheetView zoomScaleNormal="100" workbookViewId="0">
      <selection activeCell="A40" sqref="A40"/>
    </sheetView>
  </sheetViews>
  <sheetFormatPr defaultColWidth="9.21875" defaultRowHeight="14.55" customHeight="1" x14ac:dyDescent="0.3"/>
  <cols>
    <col min="1" max="1" width="43.77734375" style="157" customWidth="1"/>
    <col min="2" max="2" width="8.77734375" style="157" customWidth="1"/>
    <col min="3" max="3" width="8.77734375" style="158" customWidth="1"/>
    <col min="4" max="4" width="8.77734375" style="217" customWidth="1"/>
    <col min="5" max="5" width="8.77734375" style="158" customWidth="1"/>
    <col min="6" max="6" width="8.77734375" style="157" customWidth="1"/>
    <col min="7" max="7" width="8.77734375" style="158" customWidth="1"/>
    <col min="8" max="8" width="8.77734375" style="217" customWidth="1"/>
    <col min="9" max="9" width="8.77734375" style="157" customWidth="1"/>
    <col min="10" max="16384" width="9.21875" style="157"/>
  </cols>
  <sheetData>
    <row r="1" spans="1:9" ht="14.55" customHeight="1" thickBot="1" x14ac:dyDescent="0.35">
      <c r="A1" s="309" t="s">
        <v>99</v>
      </c>
      <c r="B1" s="281"/>
      <c r="C1" s="281"/>
      <c r="D1" s="281"/>
      <c r="E1" s="281"/>
      <c r="F1" s="281"/>
      <c r="G1" s="281"/>
      <c r="H1" s="281"/>
      <c r="I1" s="281"/>
    </row>
    <row r="2" spans="1:9" ht="14.55" customHeight="1" thickBot="1" x14ac:dyDescent="0.35">
      <c r="A2" s="164"/>
      <c r="B2" s="165" t="s">
        <v>47</v>
      </c>
      <c r="C2" s="166"/>
      <c r="D2" s="167"/>
      <c r="E2" s="168"/>
      <c r="F2" s="310" t="s">
        <v>50</v>
      </c>
      <c r="G2" s="170"/>
      <c r="H2" s="311" t="s">
        <v>60</v>
      </c>
      <c r="I2" s="312"/>
    </row>
    <row r="3" spans="1:9" ht="14.55" customHeight="1" thickBot="1" x14ac:dyDescent="0.35">
      <c r="A3" s="175"/>
      <c r="B3" s="176" t="s">
        <v>61</v>
      </c>
      <c r="C3" s="177"/>
      <c r="D3" s="178" t="s">
        <v>62</v>
      </c>
      <c r="E3" s="179"/>
      <c r="F3" s="313"/>
      <c r="G3" s="181"/>
      <c r="H3" s="184"/>
      <c r="I3" s="184"/>
    </row>
    <row r="4" spans="1:9" ht="14.55" customHeight="1" thickBot="1" x14ac:dyDescent="0.35">
      <c r="A4" s="106"/>
      <c r="B4" s="185" t="s">
        <v>3</v>
      </c>
      <c r="C4" s="186" t="s">
        <v>40</v>
      </c>
      <c r="D4" s="187" t="s">
        <v>3</v>
      </c>
      <c r="E4" s="286" t="s">
        <v>40</v>
      </c>
      <c r="F4" s="185" t="s">
        <v>3</v>
      </c>
      <c r="G4" s="188" t="s">
        <v>40</v>
      </c>
      <c r="H4" s="185" t="s">
        <v>3</v>
      </c>
      <c r="I4" s="314" t="s">
        <v>40</v>
      </c>
    </row>
    <row r="5" spans="1:9" ht="14.55" customHeight="1" thickBot="1" x14ac:dyDescent="0.35">
      <c r="A5" s="121" t="s">
        <v>100</v>
      </c>
      <c r="B5" s="244">
        <f>SUM(B6:B16)</f>
        <v>235907</v>
      </c>
      <c r="C5" s="315"/>
      <c r="D5" s="246">
        <f>SUM(D6:D16)</f>
        <v>30134</v>
      </c>
      <c r="E5" s="316"/>
      <c r="F5" s="244">
        <f>SUM(F6:F16)</f>
        <v>82734</v>
      </c>
      <c r="G5" s="247"/>
      <c r="H5" s="244">
        <f>F5+B5+D5</f>
        <v>348775</v>
      </c>
      <c r="I5" s="317"/>
    </row>
    <row r="6" spans="1:9" ht="14.55" customHeight="1" x14ac:dyDescent="0.3">
      <c r="A6" s="229" t="s">
        <v>101</v>
      </c>
      <c r="B6" s="198">
        <v>206984</v>
      </c>
      <c r="C6" s="318">
        <f>B6/B$5*100</f>
        <v>87.73966012030165</v>
      </c>
      <c r="D6" s="200">
        <v>0</v>
      </c>
      <c r="E6" s="293">
        <f t="shared" ref="E6:E12" si="0">D6/D$5*100</f>
        <v>0</v>
      </c>
      <c r="F6" s="198">
        <v>1852</v>
      </c>
      <c r="G6" s="319">
        <f t="shared" ref="G6:G16" si="1">F6/F$5*100</f>
        <v>2.2384992868711775</v>
      </c>
      <c r="H6" s="198">
        <f>F6+B6+D6</f>
        <v>208836</v>
      </c>
      <c r="I6" s="320">
        <f>H6/H$5*100</f>
        <v>59.876998064654863</v>
      </c>
    </row>
    <row r="7" spans="1:9" ht="14.55" customHeight="1" x14ac:dyDescent="0.3">
      <c r="A7" s="253" t="s">
        <v>102</v>
      </c>
      <c r="B7" s="198">
        <v>4228</v>
      </c>
      <c r="C7" s="260">
        <f t="shared" ref="C7:C16" si="2">B7/B$5*100</f>
        <v>1.7922316845197472</v>
      </c>
      <c r="D7" s="261">
        <v>0</v>
      </c>
      <c r="E7" s="297">
        <f t="shared" si="0"/>
        <v>0</v>
      </c>
      <c r="F7" s="198">
        <v>494</v>
      </c>
      <c r="G7" s="262">
        <f t="shared" si="1"/>
        <v>0.59709430222157756</v>
      </c>
      <c r="H7" s="207">
        <f t="shared" ref="H7:H22" si="3">F7+B7+D7</f>
        <v>4722</v>
      </c>
      <c r="I7" s="321">
        <f t="shared" ref="I7:I16" si="4">H7/H$5*100</f>
        <v>1.3538814421905239</v>
      </c>
    </row>
    <row r="8" spans="1:9" ht="14.55" customHeight="1" x14ac:dyDescent="0.3">
      <c r="A8" s="253" t="s">
        <v>103</v>
      </c>
      <c r="B8" s="198">
        <v>988</v>
      </c>
      <c r="C8" s="260">
        <f t="shared" si="2"/>
        <v>0.41880910697859752</v>
      </c>
      <c r="D8" s="261">
        <v>0</v>
      </c>
      <c r="E8" s="297">
        <f t="shared" si="0"/>
        <v>0</v>
      </c>
      <c r="F8" s="198">
        <v>5</v>
      </c>
      <c r="G8" s="262">
        <f t="shared" si="1"/>
        <v>6.0434645973843886E-3</v>
      </c>
      <c r="H8" s="207">
        <f t="shared" si="3"/>
        <v>993</v>
      </c>
      <c r="I8" s="321">
        <f t="shared" si="4"/>
        <v>0.28471077342126011</v>
      </c>
    </row>
    <row r="9" spans="1:9" ht="14.55" customHeight="1" x14ac:dyDescent="0.3">
      <c r="A9" s="253" t="s">
        <v>104</v>
      </c>
      <c r="B9" s="198">
        <v>399</v>
      </c>
      <c r="C9" s="260">
        <f t="shared" si="2"/>
        <v>0.16913444704904898</v>
      </c>
      <c r="D9" s="261">
        <v>0</v>
      </c>
      <c r="E9" s="297">
        <f t="shared" si="0"/>
        <v>0</v>
      </c>
      <c r="F9" s="198">
        <v>427</v>
      </c>
      <c r="G9" s="262">
        <f t="shared" si="1"/>
        <v>0.51611187661662672</v>
      </c>
      <c r="H9" s="207">
        <f t="shared" si="3"/>
        <v>826</v>
      </c>
      <c r="I9" s="321">
        <f t="shared" si="4"/>
        <v>0.23682890115403915</v>
      </c>
    </row>
    <row r="10" spans="1:9" ht="14.55" customHeight="1" x14ac:dyDescent="0.3">
      <c r="A10" s="253" t="s">
        <v>105</v>
      </c>
      <c r="B10" s="198">
        <v>10452</v>
      </c>
      <c r="C10" s="260">
        <f t="shared" si="2"/>
        <v>4.4305595001420048</v>
      </c>
      <c r="D10" s="261">
        <v>0</v>
      </c>
      <c r="E10" s="297">
        <f t="shared" si="0"/>
        <v>0</v>
      </c>
      <c r="F10" s="198">
        <v>186</v>
      </c>
      <c r="G10" s="262">
        <f t="shared" si="1"/>
        <v>0.22481688302269925</v>
      </c>
      <c r="H10" s="207">
        <f t="shared" si="3"/>
        <v>10638</v>
      </c>
      <c r="I10" s="321">
        <f t="shared" si="4"/>
        <v>3.0501039352017778</v>
      </c>
    </row>
    <row r="11" spans="1:9" ht="14.55" customHeight="1" x14ac:dyDescent="0.3">
      <c r="A11" s="253" t="s">
        <v>106</v>
      </c>
      <c r="B11" s="198">
        <v>7389</v>
      </c>
      <c r="C11" s="260">
        <f t="shared" si="2"/>
        <v>3.1321664893368997</v>
      </c>
      <c r="D11" s="261">
        <v>0</v>
      </c>
      <c r="E11" s="297">
        <f t="shared" si="0"/>
        <v>0</v>
      </c>
      <c r="F11" s="198">
        <v>57</v>
      </c>
      <c r="G11" s="262">
        <f t="shared" si="1"/>
        <v>6.8895496410182028E-2</v>
      </c>
      <c r="H11" s="207">
        <f t="shared" si="3"/>
        <v>7446</v>
      </c>
      <c r="I11" s="321">
        <f t="shared" si="4"/>
        <v>2.1349007239624398</v>
      </c>
    </row>
    <row r="12" spans="1:9" ht="14.55" customHeight="1" x14ac:dyDescent="0.3">
      <c r="A12" s="253" t="s">
        <v>107</v>
      </c>
      <c r="B12" s="198">
        <v>555</v>
      </c>
      <c r="C12" s="260">
        <f t="shared" si="2"/>
        <v>0.23526220078251175</v>
      </c>
      <c r="D12" s="261">
        <v>0</v>
      </c>
      <c r="E12" s="297">
        <f t="shared" si="0"/>
        <v>0</v>
      </c>
      <c r="F12" s="198">
        <v>68</v>
      </c>
      <c r="G12" s="262">
        <f t="shared" si="1"/>
        <v>8.2191118524427689E-2</v>
      </c>
      <c r="H12" s="207">
        <f t="shared" si="3"/>
        <v>623</v>
      </c>
      <c r="I12" s="321">
        <f t="shared" si="4"/>
        <v>0.17862518815855494</v>
      </c>
    </row>
    <row r="13" spans="1:9" ht="14.55" customHeight="1" x14ac:dyDescent="0.3">
      <c r="A13" s="253" t="s">
        <v>108</v>
      </c>
      <c r="B13" s="198">
        <v>0</v>
      </c>
      <c r="C13" s="260">
        <f t="shared" si="2"/>
        <v>0</v>
      </c>
      <c r="D13" s="261">
        <v>30134</v>
      </c>
      <c r="E13" s="297">
        <f>D13/D$5*100</f>
        <v>100</v>
      </c>
      <c r="F13" s="198">
        <v>78733</v>
      </c>
      <c r="G13" s="262">
        <f t="shared" si="1"/>
        <v>95.164019629173012</v>
      </c>
      <c r="H13" s="207">
        <f t="shared" si="3"/>
        <v>108867</v>
      </c>
      <c r="I13" s="321">
        <f t="shared" si="4"/>
        <v>31.21410651566196</v>
      </c>
    </row>
    <row r="14" spans="1:9" ht="14.55" customHeight="1" x14ac:dyDescent="0.3">
      <c r="A14" s="253" t="s">
        <v>109</v>
      </c>
      <c r="B14" s="198">
        <v>62</v>
      </c>
      <c r="C14" s="260">
        <f t="shared" si="2"/>
        <v>2.628154315047879E-2</v>
      </c>
      <c r="D14" s="261">
        <v>0</v>
      </c>
      <c r="E14" s="297">
        <f>D14/D$5*100</f>
        <v>0</v>
      </c>
      <c r="F14" s="198">
        <v>2</v>
      </c>
      <c r="G14" s="262">
        <f t="shared" si="1"/>
        <v>2.4173858389537556E-3</v>
      </c>
      <c r="H14" s="207">
        <f t="shared" si="3"/>
        <v>64</v>
      </c>
      <c r="I14" s="321">
        <f t="shared" si="4"/>
        <v>1.8349939072467923E-2</v>
      </c>
    </row>
    <row r="15" spans="1:9" ht="14.55" customHeight="1" x14ac:dyDescent="0.3">
      <c r="A15" s="253" t="s">
        <v>110</v>
      </c>
      <c r="B15" s="198">
        <v>274</v>
      </c>
      <c r="C15" s="260">
        <f t="shared" si="2"/>
        <v>0.11614746489082561</v>
      </c>
      <c r="D15" s="261">
        <v>0</v>
      </c>
      <c r="E15" s="297">
        <f>D15/D$5*100</f>
        <v>0</v>
      </c>
      <c r="F15" s="198">
        <v>93</v>
      </c>
      <c r="G15" s="262">
        <f t="shared" si="1"/>
        <v>0.11240844151134963</v>
      </c>
      <c r="H15" s="207">
        <f t="shared" si="3"/>
        <v>367</v>
      </c>
      <c r="I15" s="321">
        <f t="shared" si="4"/>
        <v>0.10522543186868324</v>
      </c>
    </row>
    <row r="16" spans="1:9" ht="14.55" customHeight="1" thickBot="1" x14ac:dyDescent="0.35">
      <c r="A16" s="298" t="s">
        <v>111</v>
      </c>
      <c r="B16" s="198">
        <v>4576</v>
      </c>
      <c r="C16" s="267">
        <f t="shared" si="2"/>
        <v>1.9397474428482411</v>
      </c>
      <c r="D16" s="268">
        <v>0</v>
      </c>
      <c r="E16" s="300">
        <f>D16/D$5*100</f>
        <v>0</v>
      </c>
      <c r="F16" s="198">
        <v>817</v>
      </c>
      <c r="G16" s="269">
        <f t="shared" si="1"/>
        <v>0.98750211521260911</v>
      </c>
      <c r="H16" s="270">
        <f t="shared" si="3"/>
        <v>5393</v>
      </c>
      <c r="I16" s="322">
        <f t="shared" si="4"/>
        <v>1.5462690846534299</v>
      </c>
    </row>
    <row r="17" spans="1:9" ht="14.55" customHeight="1" thickBot="1" x14ac:dyDescent="0.35">
      <c r="A17" s="121" t="s">
        <v>112</v>
      </c>
      <c r="B17" s="244">
        <f>SUM(B18:B22)</f>
        <v>235907</v>
      </c>
      <c r="C17" s="245"/>
      <c r="D17" s="246">
        <f>SUM(D18:D22)</f>
        <v>30134</v>
      </c>
      <c r="E17" s="323"/>
      <c r="F17" s="244">
        <f>SUM(F18:F22)</f>
        <v>82734</v>
      </c>
      <c r="G17" s="324"/>
      <c r="H17" s="244">
        <f>F17+B17+D17</f>
        <v>348775</v>
      </c>
      <c r="I17" s="325"/>
    </row>
    <row r="18" spans="1:9" ht="14.55" customHeight="1" x14ac:dyDescent="0.3">
      <c r="A18" s="229" t="s">
        <v>113</v>
      </c>
      <c r="B18" s="198">
        <v>219959</v>
      </c>
      <c r="C18" s="326">
        <f>B18/B$17*100</f>
        <v>93.239708868325238</v>
      </c>
      <c r="D18" s="200">
        <v>28403</v>
      </c>
      <c r="E18" s="327">
        <f>D18/D$17*100</f>
        <v>94.25565806066237</v>
      </c>
      <c r="F18" s="198">
        <v>77434</v>
      </c>
      <c r="G18" s="328">
        <f>F18/F$17*100</f>
        <v>93.593927526772546</v>
      </c>
      <c r="H18" s="198">
        <f>F18+B18+D18</f>
        <v>325796</v>
      </c>
      <c r="I18" s="329">
        <f>H18/H$17*100</f>
        <v>93.411511719589996</v>
      </c>
    </row>
    <row r="19" spans="1:9" ht="14.55" customHeight="1" x14ac:dyDescent="0.3">
      <c r="A19" s="253" t="s">
        <v>114</v>
      </c>
      <c r="B19" s="207">
        <v>3338</v>
      </c>
      <c r="C19" s="330">
        <f>B19/B$17*100</f>
        <v>1.4149643715531968</v>
      </c>
      <c r="D19" s="200">
        <v>534</v>
      </c>
      <c r="E19" s="331">
        <f>D19/D$17*100</f>
        <v>1.7720846883918495</v>
      </c>
      <c r="F19" s="207">
        <v>611</v>
      </c>
      <c r="G19" s="332">
        <f>F19/F$17*100</f>
        <v>0.73851137380037224</v>
      </c>
      <c r="H19" s="207">
        <f t="shared" si="3"/>
        <v>4483</v>
      </c>
      <c r="I19" s="333">
        <f>H19/H$17*100</f>
        <v>1.2853558884667766</v>
      </c>
    </row>
    <row r="20" spans="1:9" ht="14.55" customHeight="1" x14ac:dyDescent="0.3">
      <c r="A20" s="253" t="s">
        <v>115</v>
      </c>
      <c r="B20" s="207">
        <v>1227</v>
      </c>
      <c r="C20" s="330">
        <f>B20/B$17*100</f>
        <v>0.52012021686512067</v>
      </c>
      <c r="D20" s="200">
        <v>8</v>
      </c>
      <c r="E20" s="331">
        <f>D20/D$17*100</f>
        <v>2.6548085219353552E-2</v>
      </c>
      <c r="F20" s="207">
        <v>18</v>
      </c>
      <c r="G20" s="332">
        <f>F20/F$17*100</f>
        <v>2.1756472550583796E-2</v>
      </c>
      <c r="H20" s="207">
        <f t="shared" si="3"/>
        <v>1253</v>
      </c>
      <c r="I20" s="333">
        <f>H20/H$17*100</f>
        <v>0.35925740090316111</v>
      </c>
    </row>
    <row r="21" spans="1:9" ht="14.55" customHeight="1" x14ac:dyDescent="0.3">
      <c r="A21" s="253" t="s">
        <v>116</v>
      </c>
      <c r="B21" s="207">
        <v>61</v>
      </c>
      <c r="C21" s="330">
        <f>B21/B$17*100</f>
        <v>2.5857647293213003E-2</v>
      </c>
      <c r="D21" s="200">
        <v>3</v>
      </c>
      <c r="E21" s="331">
        <f>D21/D$17*100</f>
        <v>9.9555319572575823E-3</v>
      </c>
      <c r="F21" s="207">
        <v>15</v>
      </c>
      <c r="G21" s="332">
        <f>F21/F$17*100</f>
        <v>1.8130393792153164E-2</v>
      </c>
      <c r="H21" s="207">
        <f t="shared" si="3"/>
        <v>79</v>
      </c>
      <c r="I21" s="333">
        <f>H21/H$17*100</f>
        <v>2.2650706042577594E-2</v>
      </c>
    </row>
    <row r="22" spans="1:9" ht="14.55" customHeight="1" thickBot="1" x14ac:dyDescent="0.35">
      <c r="A22" s="234" t="s">
        <v>98</v>
      </c>
      <c r="B22" s="211">
        <v>11322</v>
      </c>
      <c r="C22" s="334">
        <f>B22/B$17*100</f>
        <v>4.7993488959632398</v>
      </c>
      <c r="D22" s="213">
        <v>1186</v>
      </c>
      <c r="E22" s="335">
        <f>D22/D$17*100</f>
        <v>3.9357536337691643</v>
      </c>
      <c r="F22" s="211">
        <v>4656</v>
      </c>
      <c r="G22" s="336">
        <f>F22/F$17*100</f>
        <v>5.6276742330843428</v>
      </c>
      <c r="H22" s="211">
        <f t="shared" si="3"/>
        <v>17164</v>
      </c>
      <c r="I22" s="337">
        <f>H22/H$17*100</f>
        <v>4.921224284997491</v>
      </c>
    </row>
    <row r="23" spans="1:9" ht="14.55" customHeight="1" x14ac:dyDescent="0.3">
      <c r="B23" s="217"/>
    </row>
  </sheetData>
  <pageMargins left="0.7" right="0.7" top="0.75" bottom="0.75" header="0.3" footer="0.3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CD0DD-163A-48EB-B389-0626EA358057}">
  <sheetPr>
    <tabColor rgb="FFF8AA9D"/>
    <pageSetUpPr fitToPage="1"/>
  </sheetPr>
  <dimension ref="A1:C28"/>
  <sheetViews>
    <sheetView zoomScaleNormal="100" zoomScaleSheetLayoutView="40" workbookViewId="0"/>
  </sheetViews>
  <sheetFormatPr defaultColWidth="9.21875" defaultRowHeight="14.55" customHeight="1" x14ac:dyDescent="0.3"/>
  <cols>
    <col min="1" max="1" width="36.77734375" style="157" customWidth="1"/>
    <col min="2" max="2" width="8.77734375" style="157" customWidth="1"/>
    <col min="3" max="3" width="8.77734375" style="158" customWidth="1"/>
    <col min="4" max="16384" width="9.21875" style="157"/>
  </cols>
  <sheetData>
    <row r="1" spans="1:3" ht="14.55" customHeight="1" thickBot="1" x14ac:dyDescent="0.35">
      <c r="A1" s="159" t="s">
        <v>117</v>
      </c>
      <c r="B1" s="218"/>
      <c r="C1" s="219"/>
    </row>
    <row r="2" spans="1:3" ht="14.55" customHeight="1" thickBot="1" x14ac:dyDescent="0.35">
      <c r="A2" s="338"/>
      <c r="B2" s="339" t="s">
        <v>59</v>
      </c>
      <c r="C2" s="340"/>
    </row>
    <row r="3" spans="1:3" ht="14.55" customHeight="1" thickBot="1" x14ac:dyDescent="0.35">
      <c r="A3" s="106"/>
      <c r="B3" s="341" t="s">
        <v>3</v>
      </c>
      <c r="C3" s="342" t="s">
        <v>40</v>
      </c>
    </row>
    <row r="4" spans="1:3" ht="14.55" customHeight="1" thickBot="1" x14ac:dyDescent="0.35">
      <c r="A4" s="121" t="s">
        <v>100</v>
      </c>
      <c r="B4" s="244">
        <f>SUM(B5:B19)</f>
        <v>22407</v>
      </c>
      <c r="C4" s="343"/>
    </row>
    <row r="5" spans="1:3" ht="14.55" customHeight="1" x14ac:dyDescent="0.3">
      <c r="A5" s="344" t="s">
        <v>118</v>
      </c>
      <c r="B5" s="345">
        <v>1271</v>
      </c>
      <c r="C5" s="346">
        <f t="shared" ref="C5:C19" si="0">B5/B$4*100</f>
        <v>5.6723345383139199</v>
      </c>
    </row>
    <row r="6" spans="1:3" ht="14.55" customHeight="1" x14ac:dyDescent="0.3">
      <c r="A6" s="347" t="s">
        <v>119</v>
      </c>
      <c r="B6" s="348">
        <v>630</v>
      </c>
      <c r="C6" s="349">
        <f t="shared" si="0"/>
        <v>2.8116213683223994</v>
      </c>
    </row>
    <row r="7" spans="1:3" ht="14.55" customHeight="1" x14ac:dyDescent="0.3">
      <c r="A7" s="347" t="s">
        <v>120</v>
      </c>
      <c r="B7" s="345">
        <v>1740</v>
      </c>
      <c r="C7" s="349">
        <f t="shared" si="0"/>
        <v>7.7654304458428163</v>
      </c>
    </row>
    <row r="8" spans="1:3" ht="14.55" customHeight="1" x14ac:dyDescent="0.3">
      <c r="A8" s="295" t="s">
        <v>121</v>
      </c>
      <c r="B8" s="348">
        <v>613</v>
      </c>
      <c r="C8" s="264">
        <f t="shared" si="0"/>
        <v>2.7357522202883029</v>
      </c>
    </row>
    <row r="9" spans="1:3" ht="14.55" customHeight="1" x14ac:dyDescent="0.3">
      <c r="A9" s="253" t="s">
        <v>122</v>
      </c>
      <c r="B9" s="207">
        <v>3063</v>
      </c>
      <c r="C9" s="264">
        <f t="shared" si="0"/>
        <v>13.669835319319857</v>
      </c>
    </row>
    <row r="10" spans="1:3" ht="14.55" customHeight="1" x14ac:dyDescent="0.3">
      <c r="A10" s="253" t="s">
        <v>123</v>
      </c>
      <c r="B10" s="207">
        <v>2510</v>
      </c>
      <c r="C10" s="264">
        <f t="shared" si="0"/>
        <v>11.201856562681305</v>
      </c>
    </row>
    <row r="11" spans="1:3" ht="14.55" customHeight="1" x14ac:dyDescent="0.3">
      <c r="A11" s="253" t="s">
        <v>124</v>
      </c>
      <c r="B11" s="207">
        <v>1728</v>
      </c>
      <c r="C11" s="264">
        <f t="shared" si="0"/>
        <v>7.7118757531128663</v>
      </c>
    </row>
    <row r="12" spans="1:3" ht="14.55" customHeight="1" x14ac:dyDescent="0.3">
      <c r="A12" s="253" t="s">
        <v>125</v>
      </c>
      <c r="B12" s="207">
        <v>403</v>
      </c>
      <c r="C12" s="264">
        <f t="shared" si="0"/>
        <v>1.7985450975141697</v>
      </c>
    </row>
    <row r="13" spans="1:3" ht="14.55" customHeight="1" x14ac:dyDescent="0.3">
      <c r="A13" s="253" t="s">
        <v>126</v>
      </c>
      <c r="B13" s="207">
        <v>4759</v>
      </c>
      <c r="C13" s="264">
        <f t="shared" si="0"/>
        <v>21.238898558486188</v>
      </c>
    </row>
    <row r="14" spans="1:3" ht="14.55" customHeight="1" x14ac:dyDescent="0.3">
      <c r="A14" s="295" t="s">
        <v>127</v>
      </c>
      <c r="B14" s="207">
        <v>2439</v>
      </c>
      <c r="C14" s="264">
        <f t="shared" si="0"/>
        <v>10.884991297362431</v>
      </c>
    </row>
    <row r="15" spans="1:3" ht="14.55" customHeight="1" x14ac:dyDescent="0.3">
      <c r="A15" s="253" t="s">
        <v>128</v>
      </c>
      <c r="B15" s="207">
        <v>1906</v>
      </c>
      <c r="C15" s="264">
        <f t="shared" si="0"/>
        <v>8.5062703619404658</v>
      </c>
    </row>
    <row r="16" spans="1:3" ht="14.55" customHeight="1" x14ac:dyDescent="0.3">
      <c r="A16" s="295" t="s">
        <v>129</v>
      </c>
      <c r="B16" s="207">
        <v>18</v>
      </c>
      <c r="C16" s="264">
        <f t="shared" si="0"/>
        <v>8.03320390949257E-2</v>
      </c>
    </row>
    <row r="17" spans="1:3" ht="14.55" customHeight="1" x14ac:dyDescent="0.3">
      <c r="A17" s="295" t="s">
        <v>130</v>
      </c>
      <c r="B17" s="207">
        <v>6</v>
      </c>
      <c r="C17" s="264">
        <f t="shared" si="0"/>
        <v>2.6777346364975228E-2</v>
      </c>
    </row>
    <row r="18" spans="1:3" ht="14.55" customHeight="1" x14ac:dyDescent="0.3">
      <c r="A18" s="295" t="s">
        <v>131</v>
      </c>
      <c r="B18" s="207">
        <v>6</v>
      </c>
      <c r="C18" s="264">
        <f t="shared" si="0"/>
        <v>2.6777346364975228E-2</v>
      </c>
    </row>
    <row r="19" spans="1:3" ht="14.55" customHeight="1" thickBot="1" x14ac:dyDescent="0.35">
      <c r="A19" s="350" t="s">
        <v>111</v>
      </c>
      <c r="B19" s="270">
        <v>1315</v>
      </c>
      <c r="C19" s="272">
        <f t="shared" si="0"/>
        <v>5.8687017449904042</v>
      </c>
    </row>
    <row r="20" spans="1:3" ht="14.55" customHeight="1" thickBot="1" x14ac:dyDescent="0.35">
      <c r="A20" s="121" t="s">
        <v>112</v>
      </c>
      <c r="B20" s="244">
        <f>SUM(B21:B25)</f>
        <v>22407</v>
      </c>
      <c r="C20" s="343"/>
    </row>
    <row r="21" spans="1:3" ht="14.55" customHeight="1" x14ac:dyDescent="0.3">
      <c r="A21" s="229" t="s">
        <v>132</v>
      </c>
      <c r="B21" s="198">
        <v>17729</v>
      </c>
      <c r="C21" s="351">
        <f>B21/B$20*100</f>
        <v>79.122595617440979</v>
      </c>
    </row>
    <row r="22" spans="1:3" ht="14.55" customHeight="1" x14ac:dyDescent="0.3">
      <c r="A22" s="253" t="s">
        <v>133</v>
      </c>
      <c r="B22" s="207">
        <v>1313</v>
      </c>
      <c r="C22" s="352">
        <f>B22/B$20*100</f>
        <v>5.8597759628687465</v>
      </c>
    </row>
    <row r="23" spans="1:3" ht="14.55" customHeight="1" x14ac:dyDescent="0.3">
      <c r="A23" s="253" t="s">
        <v>134</v>
      </c>
      <c r="B23" s="207">
        <v>1449</v>
      </c>
      <c r="C23" s="352">
        <f>B23/B$20*100</f>
        <v>6.4667291471415185</v>
      </c>
    </row>
    <row r="24" spans="1:3" ht="14.55" customHeight="1" x14ac:dyDescent="0.3">
      <c r="A24" s="253" t="s">
        <v>135</v>
      </c>
      <c r="B24" s="207">
        <v>1434</v>
      </c>
      <c r="C24" s="352">
        <f>B24/B$20*100</f>
        <v>6.3997857812290793</v>
      </c>
    </row>
    <row r="25" spans="1:3" ht="14.55" customHeight="1" thickBot="1" x14ac:dyDescent="0.35">
      <c r="A25" s="234" t="s">
        <v>98</v>
      </c>
      <c r="B25" s="211">
        <v>482</v>
      </c>
      <c r="C25" s="353">
        <f>B25/B$20*100</f>
        <v>2.151113491319677</v>
      </c>
    </row>
    <row r="26" spans="1:3" ht="14.55" customHeight="1" x14ac:dyDescent="0.3">
      <c r="A26" s="354" t="s">
        <v>69</v>
      </c>
      <c r="B26" s="355"/>
      <c r="C26" s="356"/>
    </row>
    <row r="27" spans="1:3" ht="14.55" customHeight="1" x14ac:dyDescent="0.3">
      <c r="A27" s="354" t="s">
        <v>136</v>
      </c>
      <c r="C27" s="157"/>
    </row>
    <row r="28" spans="1:3" ht="14.55" customHeight="1" x14ac:dyDescent="0.3">
      <c r="B28" s="217"/>
      <c r="C28" s="217"/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7</vt:i4>
      </vt:variant>
    </vt:vector>
  </HeadingPairs>
  <TitlesOfParts>
    <vt:vector size="21" baseType="lpstr">
      <vt:lpstr>Riepilogo tabelle e figure</vt:lpstr>
      <vt:lpstr>Tabella 2.1a</vt:lpstr>
      <vt:lpstr>Tabella 2.2a</vt:lpstr>
      <vt:lpstr>Tabella 2.3</vt:lpstr>
      <vt:lpstr>Tabella 2.4</vt:lpstr>
      <vt:lpstr>Tabella 2.5</vt:lpstr>
      <vt:lpstr>Tabella 2.6</vt:lpstr>
      <vt:lpstr>Tabella 2.7</vt:lpstr>
      <vt:lpstr>Tabella 2.8</vt:lpstr>
      <vt:lpstr>Tabella 2.9</vt:lpstr>
      <vt:lpstr>Tabella 2.10</vt:lpstr>
      <vt:lpstr>Tabella 2.11 e Figure 2.3 2.4</vt:lpstr>
      <vt:lpstr>Tabella 2.12</vt:lpstr>
      <vt:lpstr>Tabella 2.13</vt:lpstr>
      <vt:lpstr>'Tabella 2.11 e Figure 2.3 2.4'!Area_stampa</vt:lpstr>
      <vt:lpstr>'Tabella 2.4'!Area_stampa</vt:lpstr>
      <vt:lpstr>'Tabella 2.5'!Area_stampa</vt:lpstr>
      <vt:lpstr>'Tabella 2.6'!Area_stampa</vt:lpstr>
      <vt:lpstr>'Tabella 2.7'!Area_stampa</vt:lpstr>
      <vt:lpstr>'Tabella 2.8'!Area_stampa</vt:lpstr>
      <vt:lpstr>'Tabella 2.9'!Area_stampa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Cornacchia Attanasio</dc:creator>
  <cp:lastModifiedBy>Cornacchia Attanasio</cp:lastModifiedBy>
  <dcterms:created xsi:type="dcterms:W3CDTF">2015-06-05T18:19:34Z</dcterms:created>
  <dcterms:modified xsi:type="dcterms:W3CDTF">2024-10-28T20:24:25Z</dcterms:modified>
</cp:coreProperties>
</file>