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cornacchia_attanasio\Desktop\Lacoroto Tiziana Report\A_G_S_C\"/>
    </mc:Choice>
  </mc:AlternateContent>
  <xr:revisionPtr revIDLastSave="0" documentId="13_ncr:1_{E9806181-7229-4036-BD6A-C453E0F27BC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iepilogo tabelle e figure" sheetId="13" r:id="rId1"/>
    <sheet name="Tabella 2.1b" sheetId="11" r:id="rId2"/>
    <sheet name="Tabella 2.2b" sheetId="12" r:id="rId3"/>
    <sheet name="Tabella 2.14" sheetId="2" r:id="rId4"/>
    <sheet name="Tabella 2.15" sheetId="3" r:id="rId5"/>
    <sheet name="Tabella 2.16" sheetId="4" r:id="rId6"/>
    <sheet name="Tabella 2.17" sheetId="5" r:id="rId7"/>
    <sheet name="Tabella 2.18" sheetId="6" r:id="rId8"/>
    <sheet name="Tabella 2.19" sheetId="7" r:id="rId9"/>
    <sheet name="Tabella 2.20" sheetId="8" r:id="rId10"/>
    <sheet name="Tabella 2.21" sheetId="9" r:id="rId11"/>
    <sheet name="Tabella 2.22" sheetId="10" r:id="rId12"/>
  </sheets>
  <definedNames>
    <definedName name="_xlnm.Print_Area" localSheetId="4">'Tabella 2.15'!$A$1:$I$16</definedName>
    <definedName name="_xlnm.Print_Area" localSheetId="5">'Tabella 2.16'!$A$1:$I$27</definedName>
    <definedName name="_xlnm.Print_Area" localSheetId="6">'Tabella 2.17'!$A$1:$I$20</definedName>
    <definedName name="_xlnm.Print_Area" localSheetId="7">'Tabella 2.18'!$A$1:$G$18</definedName>
    <definedName name="_xlnm.Print_Area" localSheetId="8">'Tabella 2.19'!$A$1:$C$28</definedName>
    <definedName name="_xlnm.Print_Area" localSheetId="10">'Tabella 2.21'!$A$1:$I$36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8" i="11" l="1"/>
  <c r="A20" i="13"/>
  <c r="A19" i="13"/>
  <c r="A18" i="13"/>
  <c r="A15" i="13"/>
  <c r="A14" i="13"/>
  <c r="A13" i="13"/>
  <c r="A12" i="13"/>
  <c r="A11" i="13"/>
  <c r="A10" i="13"/>
  <c r="A7" i="13"/>
  <c r="A4" i="13"/>
  <c r="Q28" i="12"/>
  <c r="P28" i="12"/>
  <c r="O28" i="12"/>
  <c r="N28" i="12"/>
  <c r="M28" i="12"/>
  <c r="L28" i="12"/>
  <c r="K28" i="12"/>
  <c r="J28" i="12"/>
  <c r="I28" i="12"/>
  <c r="H28" i="12"/>
  <c r="G28" i="12"/>
  <c r="F28" i="12"/>
  <c r="E28" i="12"/>
  <c r="D28" i="12"/>
  <c r="C28" i="12"/>
  <c r="B28" i="12"/>
  <c r="R26" i="12"/>
  <c r="R25" i="12"/>
  <c r="R24" i="12"/>
  <c r="R23" i="12"/>
  <c r="R22" i="12"/>
  <c r="R21" i="12"/>
  <c r="R20" i="12"/>
  <c r="R18" i="12"/>
  <c r="R17" i="12"/>
  <c r="R16" i="12"/>
  <c r="R15" i="12"/>
  <c r="R14" i="12"/>
  <c r="R13" i="12"/>
  <c r="R12" i="12"/>
  <c r="R11" i="12"/>
  <c r="R10" i="12"/>
  <c r="R9" i="12"/>
  <c r="R8" i="12"/>
  <c r="R7" i="12"/>
  <c r="R6" i="12"/>
  <c r="R5" i="12"/>
  <c r="R4" i="12"/>
  <c r="R28" i="12" s="1"/>
  <c r="P28" i="11"/>
  <c r="O28" i="11"/>
  <c r="N28" i="11"/>
  <c r="M28" i="11"/>
  <c r="L28" i="11"/>
  <c r="K28" i="11"/>
  <c r="J28" i="11"/>
  <c r="I28" i="11"/>
  <c r="H28" i="11"/>
  <c r="G28" i="11"/>
  <c r="F28" i="11"/>
  <c r="E28" i="11"/>
  <c r="D28" i="11"/>
  <c r="C28" i="11"/>
  <c r="B28" i="11"/>
  <c r="C10" i="10"/>
  <c r="B8" i="10"/>
  <c r="C11" i="10" s="1"/>
  <c r="B4" i="10"/>
  <c r="C5" i="10" s="1"/>
  <c r="H35" i="9"/>
  <c r="H34" i="9"/>
  <c r="I34" i="9" s="1"/>
  <c r="E34" i="9"/>
  <c r="H33" i="9"/>
  <c r="I33" i="9" s="1"/>
  <c r="E33" i="9"/>
  <c r="C33" i="9"/>
  <c r="H32" i="9"/>
  <c r="I32" i="9" s="1"/>
  <c r="H31" i="9"/>
  <c r="I31" i="9" s="1"/>
  <c r="G31" i="9"/>
  <c r="C31" i="9"/>
  <c r="H30" i="9"/>
  <c r="E30" i="9"/>
  <c r="H29" i="9"/>
  <c r="E29" i="9"/>
  <c r="H28" i="9"/>
  <c r="I28" i="9" s="1"/>
  <c r="E28" i="9"/>
  <c r="H27" i="9"/>
  <c r="H26" i="9"/>
  <c r="F26" i="9"/>
  <c r="G33" i="9" s="1"/>
  <c r="D26" i="9"/>
  <c r="E31" i="9" s="1"/>
  <c r="B26" i="9"/>
  <c r="C35" i="9" s="1"/>
  <c r="H25" i="9"/>
  <c r="E25" i="9"/>
  <c r="H24" i="9"/>
  <c r="E24" i="9"/>
  <c r="C24" i="9"/>
  <c r="H23" i="9"/>
  <c r="H22" i="9"/>
  <c r="G22" i="9"/>
  <c r="C22" i="9"/>
  <c r="H21" i="9"/>
  <c r="E21" i="9"/>
  <c r="H20" i="9"/>
  <c r="G20" i="9"/>
  <c r="E20" i="9"/>
  <c r="H19" i="9"/>
  <c r="E19" i="9"/>
  <c r="H18" i="9"/>
  <c r="C18" i="9"/>
  <c r="H17" i="9"/>
  <c r="E17" i="9"/>
  <c r="F16" i="9"/>
  <c r="G24" i="9" s="1"/>
  <c r="D16" i="9"/>
  <c r="E22" i="9" s="1"/>
  <c r="B16" i="9"/>
  <c r="C21" i="9" s="1"/>
  <c r="H15" i="9"/>
  <c r="G15" i="9"/>
  <c r="H14" i="9"/>
  <c r="G14" i="9"/>
  <c r="H13" i="9"/>
  <c r="G13" i="9"/>
  <c r="H12" i="9"/>
  <c r="H11" i="9"/>
  <c r="G11" i="9"/>
  <c r="H10" i="9"/>
  <c r="G10" i="9"/>
  <c r="E10" i="9"/>
  <c r="H9" i="9"/>
  <c r="H8" i="9"/>
  <c r="E8" i="9"/>
  <c r="H7" i="9"/>
  <c r="G7" i="9"/>
  <c r="F6" i="9"/>
  <c r="G8" i="9" s="1"/>
  <c r="D6" i="9"/>
  <c r="E12" i="9" s="1"/>
  <c r="B6" i="9"/>
  <c r="C9" i="9" s="1"/>
  <c r="F5" i="9"/>
  <c r="G16" i="9" s="1"/>
  <c r="C8" i="8"/>
  <c r="B7" i="8"/>
  <c r="C10" i="8" s="1"/>
  <c r="B4" i="8"/>
  <c r="B3" i="8" s="1"/>
  <c r="C27" i="7"/>
  <c r="C25" i="7"/>
  <c r="B21" i="7"/>
  <c r="C26" i="7" s="1"/>
  <c r="C19" i="7"/>
  <c r="C17" i="7"/>
  <c r="C13" i="7"/>
  <c r="C11" i="7"/>
  <c r="C9" i="7"/>
  <c r="B4" i="7"/>
  <c r="C5" i="7" s="1"/>
  <c r="F18" i="6"/>
  <c r="E18" i="6"/>
  <c r="F17" i="6"/>
  <c r="E17" i="6"/>
  <c r="F16" i="6"/>
  <c r="E16" i="6"/>
  <c r="F15" i="6"/>
  <c r="E15" i="6"/>
  <c r="F14" i="6"/>
  <c r="E14" i="6"/>
  <c r="F13" i="6"/>
  <c r="E13" i="6"/>
  <c r="F12" i="6"/>
  <c r="G17" i="6" s="1"/>
  <c r="D12" i="6"/>
  <c r="B12" i="6"/>
  <c r="C17" i="6" s="1"/>
  <c r="F11" i="6"/>
  <c r="C11" i="6"/>
  <c r="F10" i="6"/>
  <c r="G10" i="6" s="1"/>
  <c r="C10" i="6"/>
  <c r="F9" i="6"/>
  <c r="C9" i="6"/>
  <c r="F8" i="6"/>
  <c r="G8" i="6" s="1"/>
  <c r="C8" i="6"/>
  <c r="F7" i="6"/>
  <c r="C7" i="6"/>
  <c r="F6" i="6"/>
  <c r="G6" i="6" s="1"/>
  <c r="C6" i="6"/>
  <c r="F5" i="6"/>
  <c r="G11" i="6" s="1"/>
  <c r="D5" i="6"/>
  <c r="E10" i="6" s="1"/>
  <c r="B5" i="6"/>
  <c r="H19" i="5"/>
  <c r="G19" i="5"/>
  <c r="C19" i="5"/>
  <c r="H18" i="5"/>
  <c r="I17" i="5"/>
  <c r="H17" i="5"/>
  <c r="G17" i="5"/>
  <c r="H16" i="5"/>
  <c r="I16" i="5" s="1"/>
  <c r="G16" i="5"/>
  <c r="E16" i="5"/>
  <c r="H15" i="5"/>
  <c r="G15" i="5"/>
  <c r="C15" i="5"/>
  <c r="H14" i="5"/>
  <c r="I14" i="5" s="1"/>
  <c r="H13" i="5"/>
  <c r="G13" i="5"/>
  <c r="C13" i="5"/>
  <c r="H12" i="5"/>
  <c r="I12" i="5" s="1"/>
  <c r="G12" i="5"/>
  <c r="H11" i="5"/>
  <c r="G11" i="5"/>
  <c r="C11" i="5"/>
  <c r="H10" i="5"/>
  <c r="C10" i="5"/>
  <c r="H9" i="5"/>
  <c r="I19" i="5" s="1"/>
  <c r="F9" i="5"/>
  <c r="G14" i="5" s="1"/>
  <c r="D9" i="5"/>
  <c r="E13" i="5" s="1"/>
  <c r="B9" i="5"/>
  <c r="C18" i="5" s="1"/>
  <c r="H8" i="5"/>
  <c r="G8" i="5"/>
  <c r="E8" i="5"/>
  <c r="C8" i="5"/>
  <c r="H7" i="5"/>
  <c r="G7" i="5"/>
  <c r="E7" i="5"/>
  <c r="H6" i="5"/>
  <c r="G6" i="5"/>
  <c r="C6" i="5"/>
  <c r="F5" i="5"/>
  <c r="D5" i="5"/>
  <c r="E6" i="5" s="1"/>
  <c r="B5" i="5"/>
  <c r="H5" i="5" s="1"/>
  <c r="H26" i="4"/>
  <c r="E26" i="4"/>
  <c r="C26" i="4"/>
  <c r="H25" i="4"/>
  <c r="H24" i="4"/>
  <c r="G24" i="4"/>
  <c r="H23" i="4"/>
  <c r="G23" i="4"/>
  <c r="H22" i="4"/>
  <c r="E22" i="4"/>
  <c r="H21" i="4"/>
  <c r="G21" i="4"/>
  <c r="E21" i="4"/>
  <c r="F18" i="4"/>
  <c r="G26" i="4" s="1"/>
  <c r="D18" i="4"/>
  <c r="E25" i="4" s="1"/>
  <c r="B18" i="4"/>
  <c r="C22" i="4" s="1"/>
  <c r="H17" i="4"/>
  <c r="E17" i="4"/>
  <c r="H16" i="4"/>
  <c r="H15" i="4"/>
  <c r="E15" i="4"/>
  <c r="H14" i="4"/>
  <c r="E14" i="4"/>
  <c r="H13" i="4"/>
  <c r="E13" i="4"/>
  <c r="H12" i="4"/>
  <c r="F9" i="4"/>
  <c r="G16" i="4" s="1"/>
  <c r="D9" i="4"/>
  <c r="E16" i="4" s="1"/>
  <c r="B9" i="4"/>
  <c r="C15" i="4" s="1"/>
  <c r="H7" i="4"/>
  <c r="H6" i="4"/>
  <c r="G6" i="4"/>
  <c r="E6" i="4"/>
  <c r="F5" i="4"/>
  <c r="G7" i="4" s="1"/>
  <c r="D5" i="4"/>
  <c r="E7" i="4" s="1"/>
  <c r="B5" i="4"/>
  <c r="C7" i="4" s="1"/>
  <c r="H10" i="3"/>
  <c r="H9" i="3"/>
  <c r="G9" i="3"/>
  <c r="C9" i="3"/>
  <c r="H8" i="3"/>
  <c r="E8" i="3"/>
  <c r="C8" i="3"/>
  <c r="H7" i="3"/>
  <c r="E7" i="3"/>
  <c r="C7" i="3"/>
  <c r="H6" i="3"/>
  <c r="E6" i="3"/>
  <c r="F5" i="3"/>
  <c r="G6" i="3" s="1"/>
  <c r="D5" i="3"/>
  <c r="E9" i="3" s="1"/>
  <c r="B5" i="3"/>
  <c r="C6" i="3" s="1"/>
  <c r="C11" i="2"/>
  <c r="B9" i="2"/>
  <c r="C13" i="2" s="1"/>
  <c r="B6" i="2"/>
  <c r="C8" i="2" s="1"/>
  <c r="B5" i="2"/>
  <c r="I8" i="9" l="1"/>
  <c r="I10" i="3"/>
  <c r="I7" i="5"/>
  <c r="I26" i="4"/>
  <c r="I6" i="5"/>
  <c r="I8" i="5"/>
  <c r="C6" i="2"/>
  <c r="C12" i="4"/>
  <c r="G25" i="4"/>
  <c r="E10" i="5"/>
  <c r="I11" i="5"/>
  <c r="E18" i="5"/>
  <c r="C7" i="2"/>
  <c r="G8" i="3"/>
  <c r="C10" i="3"/>
  <c r="H5" i="4"/>
  <c r="E12" i="4"/>
  <c r="G15" i="4"/>
  <c r="C17" i="4"/>
  <c r="H18" i="4"/>
  <c r="I24" i="4" s="1"/>
  <c r="G22" i="4"/>
  <c r="C24" i="4"/>
  <c r="C7" i="5"/>
  <c r="G10" i="5"/>
  <c r="C12" i="5"/>
  <c r="E15" i="5"/>
  <c r="G18" i="5"/>
  <c r="E7" i="6"/>
  <c r="E9" i="6"/>
  <c r="E11" i="6"/>
  <c r="C6" i="7"/>
  <c r="C14" i="7"/>
  <c r="C22" i="7"/>
  <c r="C4" i="8"/>
  <c r="C11" i="8"/>
  <c r="E9" i="9"/>
  <c r="G12" i="9"/>
  <c r="C14" i="9"/>
  <c r="H16" i="9"/>
  <c r="E18" i="9"/>
  <c r="G21" i="9"/>
  <c r="C23" i="9"/>
  <c r="E27" i="9"/>
  <c r="G30" i="9"/>
  <c r="C32" i="9"/>
  <c r="E35" i="9"/>
  <c r="C6" i="10"/>
  <c r="C25" i="4"/>
  <c r="G14" i="6"/>
  <c r="G16" i="6"/>
  <c r="G18" i="6"/>
  <c r="C12" i="2"/>
  <c r="E10" i="3"/>
  <c r="C6" i="4"/>
  <c r="G12" i="4"/>
  <c r="C14" i="4"/>
  <c r="C21" i="4"/>
  <c r="E24" i="4"/>
  <c r="E12" i="5"/>
  <c r="I13" i="5"/>
  <c r="C17" i="5"/>
  <c r="G13" i="6"/>
  <c r="G15" i="6"/>
  <c r="C7" i="7"/>
  <c r="C15" i="7"/>
  <c r="C23" i="7"/>
  <c r="C5" i="8"/>
  <c r="B5" i="9"/>
  <c r="G9" i="9"/>
  <c r="C11" i="9"/>
  <c r="E14" i="9"/>
  <c r="G18" i="9"/>
  <c r="C20" i="9"/>
  <c r="E23" i="9"/>
  <c r="G27" i="9"/>
  <c r="C29" i="9"/>
  <c r="E32" i="9"/>
  <c r="G35" i="9"/>
  <c r="C7" i="10"/>
  <c r="I10" i="5"/>
  <c r="C14" i="5"/>
  <c r="E17" i="5"/>
  <c r="I18" i="5"/>
  <c r="G7" i="6"/>
  <c r="G9" i="6"/>
  <c r="C14" i="6"/>
  <c r="C16" i="6"/>
  <c r="C18" i="6"/>
  <c r="C8" i="7"/>
  <c r="C16" i="7"/>
  <c r="C24" i="7"/>
  <c r="C6" i="8"/>
  <c r="D5" i="9"/>
  <c r="G6" i="9"/>
  <c r="C8" i="9"/>
  <c r="E11" i="9"/>
  <c r="C17" i="9"/>
  <c r="G23" i="9"/>
  <c r="C25" i="9"/>
  <c r="I30" i="9"/>
  <c r="G32" i="9"/>
  <c r="C34" i="9"/>
  <c r="G10" i="3"/>
  <c r="G17" i="4"/>
  <c r="C9" i="2"/>
  <c r="H5" i="3"/>
  <c r="I6" i="3" s="1"/>
  <c r="G7" i="3"/>
  <c r="G14" i="4"/>
  <c r="C16" i="4"/>
  <c r="C23" i="4"/>
  <c r="E14" i="5"/>
  <c r="I15" i="5"/>
  <c r="H6" i="9"/>
  <c r="I7" i="9" s="1"/>
  <c r="C13" i="9"/>
  <c r="I27" i="9"/>
  <c r="G29" i="9"/>
  <c r="I35" i="9"/>
  <c r="C10" i="2"/>
  <c r="C13" i="4"/>
  <c r="E23" i="4"/>
  <c r="E11" i="5"/>
  <c r="C16" i="5"/>
  <c r="E19" i="5"/>
  <c r="E6" i="6"/>
  <c r="E8" i="6"/>
  <c r="C10" i="7"/>
  <c r="C18" i="7"/>
  <c r="C7" i="8"/>
  <c r="C10" i="9"/>
  <c r="E13" i="9"/>
  <c r="G17" i="9"/>
  <c r="C19" i="9"/>
  <c r="G25" i="9"/>
  <c r="G26" i="9"/>
  <c r="C28" i="9"/>
  <c r="G34" i="9"/>
  <c r="B3" i="10"/>
  <c r="C9" i="10"/>
  <c r="C15" i="9"/>
  <c r="I29" i="9"/>
  <c r="H9" i="4"/>
  <c r="G13" i="4"/>
  <c r="C13" i="6"/>
  <c r="C15" i="6"/>
  <c r="C12" i="7"/>
  <c r="C20" i="7"/>
  <c r="C9" i="8"/>
  <c r="C6" i="9"/>
  <c r="E7" i="9"/>
  <c r="C12" i="9"/>
  <c r="E15" i="9"/>
  <c r="G19" i="9"/>
  <c r="G28" i="9"/>
  <c r="C30" i="9"/>
  <c r="C4" i="10"/>
  <c r="C7" i="9"/>
  <c r="C27" i="9"/>
  <c r="I22" i="9" l="1"/>
  <c r="I18" i="9"/>
  <c r="I21" i="9"/>
  <c r="I24" i="9"/>
  <c r="I20" i="9"/>
  <c r="I6" i="4"/>
  <c r="I7" i="4"/>
  <c r="I14" i="9"/>
  <c r="I23" i="9"/>
  <c r="I15" i="4"/>
  <c r="I14" i="4"/>
  <c r="I16" i="4"/>
  <c r="H5" i="9"/>
  <c r="I26" i="9" s="1"/>
  <c r="C16" i="9"/>
  <c r="I25" i="9"/>
  <c r="E16" i="9"/>
  <c r="E26" i="9"/>
  <c r="I10" i="9"/>
  <c r="I19" i="9"/>
  <c r="C26" i="9"/>
  <c r="E6" i="9"/>
  <c r="I23" i="4"/>
  <c r="I21" i="4"/>
  <c r="I22" i="4"/>
  <c r="I25" i="4"/>
  <c r="I12" i="4"/>
  <c r="I17" i="9"/>
  <c r="I8" i="3"/>
  <c r="I7" i="3"/>
  <c r="C12" i="10"/>
  <c r="C8" i="10"/>
  <c r="I13" i="9"/>
  <c r="I11" i="9"/>
  <c r="I9" i="9"/>
  <c r="I12" i="9"/>
  <c r="I15" i="9"/>
  <c r="I9" i="3"/>
  <c r="I13" i="4"/>
  <c r="I17" i="4"/>
  <c r="I16" i="9" l="1"/>
  <c r="I6" i="9"/>
</calcChain>
</file>

<file path=xl/sharedStrings.xml><?xml version="1.0" encoding="utf-8"?>
<sst xmlns="http://schemas.openxmlformats.org/spreadsheetml/2006/main" count="340" uniqueCount="171">
  <si>
    <r>
      <t xml:space="preserve">Tabella 2.14. Ginocchio. Numero di interventi utili per le analisi sugli interventi e </t>
    </r>
    <r>
      <rPr>
        <i/>
        <sz val="10"/>
        <color rgb="FF303192"/>
        <rFont val="Calibri"/>
        <family val="2"/>
        <scheme val="minor"/>
      </rPr>
      <t>completeness,</t>
    </r>
    <r>
      <rPr>
        <sz val="10"/>
        <color rgb="FF303192"/>
        <rFont val="Calibri"/>
        <family val="2"/>
        <scheme val="minor"/>
      </rPr>
      <t xml:space="preserve"> per tipo di intervento (anni 2007-2022)</t>
    </r>
  </si>
  <si>
    <t>N</t>
  </si>
  <si>
    <t>%</t>
  </si>
  <si>
    <t>Completeness (*)</t>
  </si>
  <si>
    <t>2007-2022</t>
  </si>
  <si>
    <t>(1)</t>
  </si>
  <si>
    <t>(2)</t>
  </si>
  <si>
    <t>Tipo di intervento</t>
  </si>
  <si>
    <t xml:space="preserve">Primario </t>
  </si>
  <si>
    <t>- totale</t>
  </si>
  <si>
    <t>- monocompartimentale</t>
  </si>
  <si>
    <t>Revisione</t>
  </si>
  <si>
    <t>Revisione parziale</t>
  </si>
  <si>
    <t>Revisione totale</t>
  </si>
  <si>
    <t>Rimozione, sostituzione spaziatore (**)</t>
  </si>
  <si>
    <t>Impianto primario di sola rotula su protesi già impiantata</t>
  </si>
  <si>
    <r>
      <t xml:space="preserve">(*) </t>
    </r>
    <r>
      <rPr>
        <i/>
        <sz val="10"/>
        <rFont val="Calibri"/>
        <family val="2"/>
        <scheme val="minor"/>
      </rPr>
      <t xml:space="preserve">Completeness </t>
    </r>
    <r>
      <rPr>
        <sz val="10"/>
        <rFont val="Calibri"/>
        <family val="2"/>
        <scheme val="minor"/>
      </rPr>
      <t>(espressa in %): numero di interventi registrati nel RIAP e linkati alle SDO che passano il CQ sugli interventi diviso per il numero di interventi registrati nelle SDO a livello nazionale (1), (2)</t>
    </r>
  </si>
  <si>
    <t>(**) Rimozione, rimozione con impianto di spaziatore, sostituzione spaziatore</t>
  </si>
  <si>
    <t>Tabella 2.15. Ginocchio. Numero di interventi per tipologia di istituto di ricovero e per tipo di intervento (anni 2007-2022)</t>
  </si>
  <si>
    <t>Primario</t>
  </si>
  <si>
    <t>Revisione (*)</t>
  </si>
  <si>
    <t>TOTALE</t>
  </si>
  <si>
    <t>totale</t>
  </si>
  <si>
    <t>monocompartimentale</t>
  </si>
  <si>
    <t>Tipologia di istituto</t>
  </si>
  <si>
    <r>
      <t>Istituti pubblici gruppo 1</t>
    </r>
    <r>
      <rPr>
        <vertAlign val="superscript"/>
        <sz val="10"/>
        <rFont val="Calibri"/>
        <family val="2"/>
        <scheme val="minor"/>
      </rPr>
      <t>(a)</t>
    </r>
  </si>
  <si>
    <r>
      <t>Istituti pubblici gruppo 2</t>
    </r>
    <r>
      <rPr>
        <vertAlign val="superscript"/>
        <sz val="10"/>
        <rFont val="Calibri"/>
        <family val="2"/>
        <scheme val="minor"/>
      </rPr>
      <t>(b)</t>
    </r>
  </si>
  <si>
    <r>
      <t>Istituti privati accreditati gruppo 1</t>
    </r>
    <r>
      <rPr>
        <vertAlign val="superscript"/>
        <sz val="10"/>
        <rFont val="Calibri"/>
        <family val="2"/>
        <scheme val="minor"/>
      </rPr>
      <t>(c)</t>
    </r>
  </si>
  <si>
    <r>
      <t>Istituti privati accreditati gruppo 2</t>
    </r>
    <r>
      <rPr>
        <vertAlign val="superscript"/>
        <sz val="10"/>
        <rFont val="Calibri"/>
        <family val="2"/>
        <scheme val="minor"/>
      </rPr>
      <t>(d)</t>
    </r>
  </si>
  <si>
    <r>
      <t>Istituti privati non accreditati</t>
    </r>
    <r>
      <rPr>
        <vertAlign val="superscript"/>
        <sz val="10"/>
        <rFont val="Calibri"/>
        <family val="2"/>
        <scheme val="minor"/>
      </rPr>
      <t>(e)</t>
    </r>
  </si>
  <si>
    <t>(*) Interventi di revisione parziale o totale, impianto primario di sola rotula su protesi già impiantata, rimozione, rimozione con impianto di spaziatore, sostituzione spaziatore</t>
  </si>
  <si>
    <r>
      <rPr>
        <vertAlign val="superscript"/>
        <sz val="10"/>
        <color theme="1"/>
        <rFont val="Calibri"/>
        <family val="2"/>
        <scheme val="minor"/>
      </rPr>
      <t xml:space="preserve">(a) </t>
    </r>
    <r>
      <rPr>
        <sz val="10"/>
        <color theme="1"/>
        <rFont val="Calibri"/>
        <family val="2"/>
        <scheme val="minor"/>
      </rPr>
      <t>Aziende Ospedaliere, Aziende Ospedaliere Universitarie e Policlinici pubblici, IRCCS pubblici e fondazioni pubbliche</t>
    </r>
  </si>
  <si>
    <r>
      <rPr>
        <vertAlign val="superscript"/>
        <sz val="10"/>
        <color theme="1"/>
        <rFont val="Calibri"/>
        <family val="2"/>
        <scheme val="minor"/>
      </rPr>
      <t xml:space="preserve">(b) </t>
    </r>
    <r>
      <rPr>
        <sz val="10"/>
        <color theme="1"/>
        <rFont val="Calibri"/>
        <family val="2"/>
        <scheme val="minor"/>
      </rPr>
      <t>Ospedali a gestione diretta</t>
    </r>
  </si>
  <si>
    <r>
      <rPr>
        <vertAlign val="superscript"/>
        <sz val="10"/>
        <color theme="1"/>
        <rFont val="Calibri"/>
        <family val="2"/>
        <scheme val="minor"/>
      </rPr>
      <t xml:space="preserve">(c) </t>
    </r>
    <r>
      <rPr>
        <sz val="10"/>
        <color theme="1"/>
        <rFont val="Calibri"/>
        <family val="2"/>
        <scheme val="minor"/>
      </rPr>
      <t>Policlinici privati, IRCCS privati e fondazioni private, Ospedali classificati, Presidi USL, Enti di ricerca</t>
    </r>
  </si>
  <si>
    <r>
      <rPr>
        <vertAlign val="superscript"/>
        <sz val="10"/>
        <color theme="1"/>
        <rFont val="Calibri"/>
        <family val="2"/>
        <scheme val="minor"/>
      </rPr>
      <t xml:space="preserve">(d) </t>
    </r>
    <r>
      <rPr>
        <sz val="10"/>
        <color theme="1"/>
        <rFont val="Calibri"/>
        <family val="2"/>
        <scheme val="minor"/>
      </rPr>
      <t>Case di cura private accreditate</t>
    </r>
  </si>
  <si>
    <r>
      <rPr>
        <vertAlign val="superscript"/>
        <sz val="10"/>
        <color theme="1"/>
        <rFont val="Calibri"/>
        <family val="2"/>
        <scheme val="minor"/>
      </rPr>
      <t xml:space="preserve">(e) </t>
    </r>
    <r>
      <rPr>
        <sz val="10"/>
        <color theme="1"/>
        <rFont val="Calibri"/>
        <family val="2"/>
        <scheme val="minor"/>
      </rPr>
      <t>Case di cura private non accreditate</t>
    </r>
  </si>
  <si>
    <t>Tabella 2.16. Ginocchio. Numero di interventi per genere e classe di età dei pazienti e per tipo di intervento (anni 2007-2022)</t>
  </si>
  <si>
    <t>Genere</t>
  </si>
  <si>
    <t>Maschi</t>
  </si>
  <si>
    <t>Femmine</t>
  </si>
  <si>
    <t>Classe di età per genere</t>
  </si>
  <si>
    <t>Età media</t>
  </si>
  <si>
    <t>Deviazione standard</t>
  </si>
  <si>
    <t>&lt;45</t>
  </si>
  <si>
    <t>45 - 54</t>
  </si>
  <si>
    <t>55 - 64</t>
  </si>
  <si>
    <t>65 - 74</t>
  </si>
  <si>
    <t>75 - 84</t>
  </si>
  <si>
    <t>≥ 85</t>
  </si>
  <si>
    <t>Tabella 2.17. Ginocchio. Numero di interventi per caratteristiche dell'intervento chirurgico (lato operato e via di accesso) e per tipo di intervento (anni 2007-2022)</t>
  </si>
  <si>
    <t>Lato operato</t>
  </si>
  <si>
    <t>Destro</t>
  </si>
  <si>
    <t>Sinistro</t>
  </si>
  <si>
    <t xml:space="preserve">Bilaterale </t>
  </si>
  <si>
    <t>Via di accesso</t>
  </si>
  <si>
    <t>Pararotulea mediale</t>
  </si>
  <si>
    <t>Pararotulea laterale</t>
  </si>
  <si>
    <t>Midvastus</t>
  </si>
  <si>
    <t>Midvastus mini-invasivo</t>
  </si>
  <si>
    <t>Quad-sparing</t>
  </si>
  <si>
    <t>Subvastus</t>
  </si>
  <si>
    <t>Subvastus mini-invasivo</t>
  </si>
  <si>
    <t>V Quadricipite</t>
  </si>
  <si>
    <t>Osteotomia tuberosità tibiale</t>
  </si>
  <si>
    <r>
      <t>Altro</t>
    </r>
    <r>
      <rPr>
        <sz val="9"/>
        <color theme="1"/>
        <rFont val="Wingdings"/>
        <charset val="2"/>
      </rPr>
      <t/>
    </r>
  </si>
  <si>
    <t>Tabella 2.18. Ginocchio. Numero di interventi primari per causa e tipologia di intervento precedente e per tipo di intervento (anni 2007-2022)</t>
  </si>
  <si>
    <t>Causa di intervento</t>
  </si>
  <si>
    <t xml:space="preserve">Artrosi primaria </t>
  </si>
  <si>
    <t xml:space="preserve">Artrosi post-traumatica </t>
  </si>
  <si>
    <t xml:space="preserve">Artriti reumatiche </t>
  </si>
  <si>
    <t xml:space="preserve">Neoplasia </t>
  </si>
  <si>
    <t>Osteonecrosi</t>
  </si>
  <si>
    <t xml:space="preserve">Altro </t>
  </si>
  <si>
    <t>Intervento precedente</t>
  </si>
  <si>
    <t>Nessuno</t>
  </si>
  <si>
    <t>Artrodesi</t>
  </si>
  <si>
    <t>Osteotomia</t>
  </si>
  <si>
    <t>Artroscopia</t>
  </si>
  <si>
    <t>Osteosintesi</t>
  </si>
  <si>
    <t>Altro</t>
  </si>
  <si>
    <t>Tabella 2.19. Ginocchio. Numero di interventi di revisione per causa e tipologia di intervento precedente (anni 2007-2022)</t>
  </si>
  <si>
    <t>Mobilizzazione asettica di più componenti</t>
  </si>
  <si>
    <t>Mobilizzazione asettica componente femorale</t>
  </si>
  <si>
    <t>Mobilizzazione asettica componente tibiale</t>
  </si>
  <si>
    <t>Mobilizzazione asettica componente rotulea</t>
  </si>
  <si>
    <t>Esiti rimozione impianto</t>
  </si>
  <si>
    <t>Usura materiali</t>
  </si>
  <si>
    <t>Lussazione protesica</t>
  </si>
  <si>
    <t>Instabilità</t>
  </si>
  <si>
    <t>Frattura periprotesica</t>
  </si>
  <si>
    <t>Rottura protesi</t>
  </si>
  <si>
    <t>Rottura spaziatore</t>
  </si>
  <si>
    <t>Infezione</t>
  </si>
  <si>
    <t>Rigidità</t>
  </si>
  <si>
    <t>Progressione della malattia</t>
  </si>
  <si>
    <t>Protesi dolorosa</t>
  </si>
  <si>
    <t>Primario totale</t>
  </si>
  <si>
    <t xml:space="preserve">Primario monocompartimentale </t>
  </si>
  <si>
    <t>Primario non specificato</t>
  </si>
  <si>
    <t>Reimpianto di protesi</t>
  </si>
  <si>
    <t>Impianto di spaziatore o rimozione protesi (**)</t>
  </si>
  <si>
    <r>
      <t>(**)</t>
    </r>
    <r>
      <rPr>
        <vertAlign val="superscript"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Rimozione, rimozione con impianto di spaziatore, sostituzione spaziatore</t>
    </r>
  </si>
  <si>
    <t>Tabella 2.20. Ginocchio. Numero di interventi utili per le analisi sui dispositivi, per tipo di intervento (anni 2007-2022)</t>
  </si>
  <si>
    <t>Rimozione, sostituzione spaziatore (*)</t>
  </si>
  <si>
    <t>(*) Rimozione, rimozione con impianto di spaziatore, sostituzione spaziatore</t>
  </si>
  <si>
    <t>Tabella 2.21. Ginocchio. Numero di interventi per tipologia di fissazione e per tipo di intervento (anni 2007-2022)</t>
  </si>
  <si>
    <t>Fissazione della protesi</t>
  </si>
  <si>
    <t xml:space="preserve">Impianto senza componente rotulea </t>
  </si>
  <si>
    <t>Cementata (**)</t>
  </si>
  <si>
    <t>Componente femorale cementata e componente tibiale non cementata</t>
  </si>
  <si>
    <t>Solo componente femorale cementata</t>
  </si>
  <si>
    <t>Componente femorale non cementata e componente tibiale cementata</t>
  </si>
  <si>
    <t>Non cementata (**)</t>
  </si>
  <si>
    <t>Solo componente femorale non cementata</t>
  </si>
  <si>
    <t>Solo componente tibiale cementata</t>
  </si>
  <si>
    <t>Solo componente tibiale non cementata</t>
  </si>
  <si>
    <t>Fissazione dichiarata "non applicabile" per entrambe le componenti femorale e tibiale</t>
  </si>
  <si>
    <t>Impianto con componente rotulea cementata</t>
  </si>
  <si>
    <t>Impianto di sola rotula</t>
  </si>
  <si>
    <t>Impianto con componente rotulea non cementata</t>
  </si>
  <si>
    <t>(**) La modalità di fissazione si intende applicata a entrambe le componenti femorale e tibiale</t>
  </si>
  <si>
    <t>Tabella 2.22. Ginocchio. Numero di interventi primari per tipo di piatto tibiale (anni 2007-2022)</t>
  </si>
  <si>
    <t>Tipo di piatto tibiale</t>
  </si>
  <si>
    <t>Mobile</t>
  </si>
  <si>
    <t>Cementato</t>
  </si>
  <si>
    <t>Non cementato</t>
  </si>
  <si>
    <t>Cementabile (*)</t>
  </si>
  <si>
    <t>Fisso</t>
  </si>
  <si>
    <t xml:space="preserve">Non cementato </t>
  </si>
  <si>
    <t xml:space="preserve">Piatto tibiale non valorizzato </t>
  </si>
  <si>
    <t>(*) Dato da classificazione CND in corso di valutazione</t>
  </si>
  <si>
    <t>Tabella 2.1b. Ginocchio. Numero di strutture che hanno raccolto dati per il RIAP, per istituzione partecipante (anni 2007-2022)</t>
  </si>
  <si>
    <t>Istituzione partecipante</t>
  </si>
  <si>
    <t>Regione</t>
  </si>
  <si>
    <t>Valle d'Aosta</t>
  </si>
  <si>
    <t>Lombardia</t>
  </si>
  <si>
    <t>PA Bolzano</t>
  </si>
  <si>
    <t>PA Trento</t>
  </si>
  <si>
    <t>Veneto</t>
  </si>
  <si>
    <t>Emilia-Romagna</t>
  </si>
  <si>
    <t>Toscana</t>
  </si>
  <si>
    <t>Marche</t>
  </si>
  <si>
    <t>Lazio</t>
  </si>
  <si>
    <t>Abruzzo</t>
  </si>
  <si>
    <t>Campania</t>
  </si>
  <si>
    <t>Puglia</t>
  </si>
  <si>
    <t>Basilicata</t>
  </si>
  <si>
    <t>Calabria</t>
  </si>
  <si>
    <t>Sicilia</t>
  </si>
  <si>
    <t>Singolo ospedale/fondazione</t>
  </si>
  <si>
    <t>Clinica Città  di Alessandria</t>
  </si>
  <si>
    <t>Casa di cura Santa Maria Maddalena, Occhiobello (RO)</t>
  </si>
  <si>
    <t>PO Universitario Santa Maria della Misericordia, Udine</t>
  </si>
  <si>
    <t>Fondazione Livio Sciutto/Fondazione Spotorno (SV)</t>
  </si>
  <si>
    <t>Casa di cura San Feliciano, Roma</t>
  </si>
  <si>
    <t>Casa di cura Villa Aurora, Roma</t>
  </si>
  <si>
    <t xml:space="preserve">Ospedale San Pietro Fatebenefratelli, Roma </t>
  </si>
  <si>
    <t>Totale strutture che hanno raccolto dati per il RIAP</t>
  </si>
  <si>
    <t xml:space="preserve">   Per gli interventi di ginocchio</t>
  </si>
  <si>
    <t xml:space="preserve">   Per tutti gli interventi</t>
  </si>
  <si>
    <t xml:space="preserve">(^) Dati non considerati nelle analisi in quanto pervenuti oltre il termine utile per la loro elaborazione
 </t>
  </si>
  <si>
    <t>(*) La PA Bolzano partecipa attivamente al RIAP. I dati successivi al 2020 potranno essere conferiti al RIAP dopo la pubblicazione del Decreto che disciplinerà il RIPI in attuazione del DPCM 3/3/2017</t>
  </si>
  <si>
    <t>Tabella 2.2b. Ginocchio. Numero di interventi RIAP ammessi al controllo di qualità, per istituzione partecipante (anni 2007-2022)</t>
  </si>
  <si>
    <t>Totale ammessi al CQ</t>
  </si>
  <si>
    <t>Totale interventi</t>
  </si>
  <si>
    <t xml:space="preserve">   Interventi di ginocchio</t>
  </si>
  <si>
    <t>Analisi sugli interventi</t>
  </si>
  <si>
    <t>Analisi sui dispositivi</t>
  </si>
  <si>
    <t>Ginocchio</t>
  </si>
  <si>
    <t>Strutture che hanno partecipato alla raccolta dati</t>
  </si>
  <si>
    <t>Interventi raccolti dalle strutture che hanno partecipato alla raccolta dati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</si>
</sst>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#,##0\ \(&quot;^&quot;\)"/>
    <numFmt numFmtId="167" formatCode="#,##0\ \(&quot;*&quot;\)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303192"/>
      <name val="Calibri"/>
      <family val="2"/>
      <scheme val="minor"/>
    </font>
    <font>
      <i/>
      <sz val="10"/>
      <color rgb="FF303192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vertAlign val="superscript"/>
      <sz val="1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9"/>
      <color theme="1"/>
      <name val="Wingdings"/>
      <charset val="2"/>
    </font>
    <font>
      <i/>
      <sz val="10"/>
      <color rgb="FF000000"/>
      <name val="Calibri"/>
      <family val="2"/>
      <scheme val="minor"/>
    </font>
    <font>
      <sz val="11"/>
      <color rgb="FF303192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009ADF"/>
      <name val="Calibri"/>
      <family val="2"/>
      <scheme val="minor"/>
    </font>
    <font>
      <b/>
      <sz val="10"/>
      <color rgb="FF0070C0"/>
      <name val="Calibri"/>
      <family val="2"/>
      <scheme val="minor"/>
    </font>
    <font>
      <sz val="10"/>
      <color rgb="FF009ADF"/>
      <name val="Calibri"/>
      <family val="2"/>
      <scheme val="minor"/>
    </font>
    <font>
      <b/>
      <sz val="10"/>
      <color rgb="FF30319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8AF"/>
        <bgColor indexed="64"/>
      </patternFill>
    </fill>
    <fill>
      <patternFill patternType="solid">
        <fgColor rgb="FFD6E5EC"/>
        <bgColor indexed="64"/>
      </patternFill>
    </fill>
    <fill>
      <patternFill patternType="solid">
        <fgColor rgb="FFD3DAED"/>
        <bgColor indexed="64"/>
      </patternFill>
    </fill>
    <fill>
      <patternFill patternType="mediumGray">
        <fgColor theme="0"/>
        <bgColor rgb="FFD3DAED"/>
      </patternFill>
    </fill>
  </fills>
  <borders count="86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/>
      <right style="medium">
        <color rgb="FF2C9FCE"/>
      </right>
      <top style="medium">
        <color theme="1"/>
      </top>
      <bottom/>
      <diagonal/>
    </border>
    <border>
      <left style="medium">
        <color rgb="FF2C9FCE"/>
      </left>
      <right style="medium">
        <color rgb="FF2C9FCE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theme="1"/>
      </top>
      <bottom style="medium">
        <color indexed="64"/>
      </bottom>
      <diagonal/>
    </border>
    <border>
      <left/>
      <right style="medium">
        <color rgb="FF2C9FCE"/>
      </right>
      <top/>
      <bottom/>
      <diagonal/>
    </border>
    <border>
      <left style="medium">
        <color rgb="FF2C9FCE"/>
      </left>
      <right style="medium">
        <color rgb="FF2C9FCE"/>
      </right>
      <top/>
      <bottom/>
      <diagonal/>
    </border>
    <border>
      <left style="medium">
        <color rgb="FF2C9FCE"/>
      </left>
      <right style="thin">
        <color rgb="FF2C9FCE"/>
      </right>
      <top style="medium">
        <color indexed="64"/>
      </top>
      <bottom style="medium">
        <color indexed="64"/>
      </bottom>
      <diagonal/>
    </border>
    <border>
      <left style="thin">
        <color rgb="FF2C9FCE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2C9FCE"/>
      </right>
      <top/>
      <bottom style="medium">
        <color indexed="64"/>
      </bottom>
      <diagonal/>
    </border>
    <border>
      <left style="medium">
        <color rgb="FF2C9FCE"/>
      </left>
      <right style="medium">
        <color rgb="FF2C9FCE"/>
      </right>
      <top/>
      <bottom style="medium">
        <color indexed="64"/>
      </bottom>
      <diagonal/>
    </border>
    <border>
      <left/>
      <right style="medium">
        <color rgb="FF2C9FCE"/>
      </right>
      <top style="medium">
        <color indexed="64"/>
      </top>
      <bottom style="medium">
        <color indexed="64"/>
      </bottom>
      <diagonal/>
    </border>
    <border>
      <left style="medium">
        <color rgb="FF2C9FCE"/>
      </left>
      <right style="medium">
        <color rgb="FF2C9FCE"/>
      </right>
      <top style="medium">
        <color indexed="64"/>
      </top>
      <bottom style="medium">
        <color indexed="64"/>
      </bottom>
      <diagonal/>
    </border>
    <border>
      <left/>
      <right style="medium">
        <color rgb="FF2C9FCE"/>
      </right>
      <top/>
      <bottom style="thin">
        <color indexed="64"/>
      </bottom>
      <diagonal/>
    </border>
    <border>
      <left style="medium">
        <color rgb="FF2C9FCE"/>
      </left>
      <right style="medium">
        <color rgb="FF2C9FCE"/>
      </right>
      <top/>
      <bottom style="thin">
        <color indexed="64"/>
      </bottom>
      <diagonal/>
    </border>
    <border>
      <left style="medium">
        <color rgb="FF2C9FCE"/>
      </left>
      <right style="thin">
        <color rgb="FF2C9FCE"/>
      </right>
      <top style="medium">
        <color indexed="64"/>
      </top>
      <bottom style="thin">
        <color theme="1"/>
      </bottom>
      <diagonal/>
    </border>
    <border>
      <left style="thin">
        <color rgb="FF2C9FCE"/>
      </left>
      <right/>
      <top style="medium">
        <color indexed="64"/>
      </top>
      <bottom style="thin">
        <color theme="1"/>
      </bottom>
      <diagonal/>
    </border>
    <border>
      <left/>
      <right style="medium">
        <color rgb="FF2C9FCE"/>
      </right>
      <top style="thin">
        <color auto="1"/>
      </top>
      <bottom/>
      <diagonal/>
    </border>
    <border>
      <left style="medium">
        <color rgb="FF2C9FCE"/>
      </left>
      <right style="medium">
        <color rgb="FF2C9FCE"/>
      </right>
      <top style="thin">
        <color indexed="64"/>
      </top>
      <bottom/>
      <diagonal/>
    </border>
    <border>
      <left style="medium">
        <color rgb="FF2C9FCE"/>
      </left>
      <right style="thin">
        <color rgb="FF2C9FCE"/>
      </right>
      <top/>
      <bottom style="medium">
        <color auto="1"/>
      </bottom>
      <diagonal/>
    </border>
    <border>
      <left style="thin">
        <color rgb="FF2C9FCE"/>
      </left>
      <right/>
      <top/>
      <bottom/>
      <diagonal/>
    </border>
    <border>
      <left/>
      <right style="medium">
        <color rgb="FF2C9FCE"/>
      </right>
      <top style="thin">
        <color indexed="64"/>
      </top>
      <bottom style="thin">
        <color indexed="64"/>
      </bottom>
      <diagonal/>
    </border>
    <border>
      <left style="medium">
        <color rgb="FF2C9FCE"/>
      </left>
      <right style="medium">
        <color rgb="FF2C9FCE"/>
      </right>
      <top style="thin">
        <color indexed="64"/>
      </top>
      <bottom style="thin">
        <color indexed="64"/>
      </bottom>
      <diagonal/>
    </border>
    <border>
      <left style="medium">
        <color rgb="FF2C9FCE"/>
      </left>
      <right style="thin">
        <color rgb="FF2C9FCE"/>
      </right>
      <top style="thin">
        <color theme="1"/>
      </top>
      <bottom style="thin">
        <color theme="1"/>
      </bottom>
      <diagonal/>
    </border>
    <border>
      <left style="thin">
        <color rgb="FF2C9FCE"/>
      </left>
      <right/>
      <top style="thin">
        <color theme="1"/>
      </top>
      <bottom style="thin">
        <color theme="1"/>
      </bottom>
      <diagonal/>
    </border>
    <border>
      <left/>
      <right style="medium">
        <color rgb="FF2C9FCE"/>
      </right>
      <top style="thin">
        <color auto="1"/>
      </top>
      <bottom style="medium">
        <color auto="1"/>
      </bottom>
      <diagonal/>
    </border>
    <border>
      <left style="medium">
        <color rgb="FF2C9FCE"/>
      </left>
      <right style="medium">
        <color rgb="FF2C9FCE"/>
      </right>
      <top style="thin">
        <color indexed="64"/>
      </top>
      <bottom style="medium">
        <color theme="1"/>
      </bottom>
      <diagonal/>
    </border>
    <border>
      <left style="thin">
        <color rgb="FF2C9FCE"/>
      </left>
      <right/>
      <top/>
      <bottom style="medium">
        <color indexed="64"/>
      </bottom>
      <diagonal/>
    </border>
    <border>
      <left/>
      <right style="medium">
        <color rgb="FF2C9FCE"/>
      </right>
      <top style="medium">
        <color indexed="64"/>
      </top>
      <bottom/>
      <diagonal/>
    </border>
    <border>
      <left style="medium">
        <color rgb="FF2C9FCE"/>
      </left>
      <right style="thin">
        <color theme="3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3" tint="0.39994506668294322"/>
      </left>
      <right style="thin">
        <color theme="3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3" tint="0.39994506668294322"/>
      </left>
      <right style="medium">
        <color rgb="FF2C9FCE"/>
      </right>
      <top style="medium">
        <color indexed="64"/>
      </top>
      <bottom style="medium">
        <color indexed="64"/>
      </bottom>
      <diagonal/>
    </border>
    <border>
      <left style="medium">
        <color rgb="FF2C9FCE"/>
      </left>
      <right style="thin">
        <color theme="3" tint="0.39991454817346722"/>
      </right>
      <top style="medium">
        <color auto="1"/>
      </top>
      <bottom/>
      <diagonal/>
    </border>
    <border>
      <left style="thin">
        <color theme="3" tint="0.39991454817346722"/>
      </left>
      <right style="medium">
        <color rgb="FF2C9FCE"/>
      </right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thin">
        <color theme="3" tint="0.39994506668294322"/>
      </left>
      <right style="thin">
        <color rgb="FF2C9FCE"/>
      </right>
      <top style="medium">
        <color indexed="64"/>
      </top>
      <bottom style="medium">
        <color indexed="64"/>
      </bottom>
      <diagonal/>
    </border>
    <border>
      <left style="thin">
        <color rgb="FF2C9FCE"/>
      </left>
      <right style="thin">
        <color theme="3" tint="0.39994506668294322"/>
      </right>
      <top style="medium">
        <color indexed="64"/>
      </top>
      <bottom style="medium">
        <color indexed="64"/>
      </bottom>
      <diagonal/>
    </border>
    <border>
      <left style="medium">
        <color rgb="FF2C9FCE"/>
      </left>
      <right/>
      <top/>
      <bottom/>
      <diagonal/>
    </border>
    <border>
      <left style="thin">
        <color rgb="FF2C9FCE"/>
      </left>
      <right style="thin">
        <color rgb="FF2C9FCE"/>
      </right>
      <top style="medium">
        <color auto="1"/>
      </top>
      <bottom style="medium">
        <color indexed="64"/>
      </bottom>
      <diagonal/>
    </border>
    <border>
      <left style="thin">
        <color rgb="FF2C9FCE"/>
      </left>
      <right style="medium">
        <color rgb="FF2C9FCE"/>
      </right>
      <top style="medium">
        <color indexed="64"/>
      </top>
      <bottom style="medium">
        <color indexed="64"/>
      </bottom>
      <diagonal/>
    </border>
    <border>
      <left style="medium">
        <color rgb="FF2C9FCE"/>
      </left>
      <right style="thin">
        <color rgb="FF2C9FCE"/>
      </right>
      <top/>
      <bottom style="thin">
        <color indexed="64"/>
      </bottom>
      <diagonal/>
    </border>
    <border>
      <left style="thin">
        <color rgb="FF2C9FCE"/>
      </left>
      <right style="thin">
        <color rgb="FF2C9FCE"/>
      </right>
      <top/>
      <bottom style="thin">
        <color indexed="64"/>
      </bottom>
      <diagonal/>
    </border>
    <border>
      <left style="thin">
        <color rgb="FF2C9FCE"/>
      </left>
      <right style="medium">
        <color rgb="FF2C9FCE"/>
      </right>
      <top/>
      <bottom style="thin">
        <color indexed="64"/>
      </bottom>
      <diagonal/>
    </border>
    <border>
      <left style="thin">
        <color rgb="FF2C9FCE"/>
      </left>
      <right/>
      <top/>
      <bottom style="thin">
        <color indexed="64"/>
      </bottom>
      <diagonal/>
    </border>
    <border>
      <left style="thin">
        <color rgb="FF2C9FCE"/>
      </left>
      <right style="thin">
        <color rgb="FF2C9FCE"/>
      </right>
      <top style="thin">
        <color indexed="64"/>
      </top>
      <bottom style="thin">
        <color indexed="64"/>
      </bottom>
      <diagonal/>
    </border>
    <border>
      <left style="thin">
        <color rgb="FF2C9FCE"/>
      </left>
      <right style="medium">
        <color rgb="FF2C9FCE"/>
      </right>
      <top style="thin">
        <color indexed="64"/>
      </top>
      <bottom style="thin">
        <color indexed="64"/>
      </bottom>
      <diagonal/>
    </border>
    <border>
      <left style="medium">
        <color rgb="FF2C9FCE"/>
      </left>
      <right style="thin">
        <color rgb="FF2C9FCE"/>
      </right>
      <top style="thin">
        <color indexed="64"/>
      </top>
      <bottom style="thin">
        <color indexed="64"/>
      </bottom>
      <diagonal/>
    </border>
    <border>
      <left style="thin">
        <color rgb="FF2C9FCE"/>
      </left>
      <right/>
      <top style="thin">
        <color indexed="64"/>
      </top>
      <bottom style="thin">
        <color indexed="64"/>
      </bottom>
      <diagonal/>
    </border>
    <border>
      <left style="medium">
        <color rgb="FF2C9FCE"/>
      </left>
      <right style="thin">
        <color rgb="FF2C9FCE"/>
      </right>
      <top style="thin">
        <color indexed="64"/>
      </top>
      <bottom style="medium">
        <color indexed="64"/>
      </bottom>
      <diagonal/>
    </border>
    <border>
      <left style="thin">
        <color rgb="FF2C9FCE"/>
      </left>
      <right style="thin">
        <color rgb="FF2C9FCE"/>
      </right>
      <top style="thin">
        <color indexed="64"/>
      </top>
      <bottom style="medium">
        <color indexed="64"/>
      </bottom>
      <diagonal/>
    </border>
    <border>
      <left style="thin">
        <color rgb="FF2C9FCE"/>
      </left>
      <right style="medium">
        <color rgb="FF2C9FCE"/>
      </right>
      <top style="thin">
        <color auto="1"/>
      </top>
      <bottom style="medium">
        <color auto="1"/>
      </bottom>
      <diagonal/>
    </border>
    <border>
      <left style="thin">
        <color rgb="FF2C9FCE"/>
      </left>
      <right/>
      <top style="thin">
        <color indexed="64"/>
      </top>
      <bottom style="medium">
        <color indexed="64"/>
      </bottom>
      <diagonal/>
    </border>
    <border>
      <left style="medium">
        <color rgb="FF2C9FCE"/>
      </left>
      <right style="thin">
        <color theme="3" tint="0.39994506668294322"/>
      </right>
      <top style="medium">
        <color indexed="64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medium">
        <color indexed="64"/>
      </top>
      <bottom/>
      <diagonal/>
    </border>
    <border>
      <left style="thin">
        <color theme="3" tint="0.39994506668294322"/>
      </left>
      <right style="medium">
        <color rgb="FF2C9FCE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2C9FCE"/>
      </left>
      <right style="thin">
        <color rgb="FF2C9FCE"/>
      </right>
      <top style="thin">
        <color indexed="64"/>
      </top>
      <bottom/>
      <diagonal/>
    </border>
    <border>
      <left style="thin">
        <color rgb="FF2C9FCE"/>
      </left>
      <right style="medium">
        <color rgb="FF2C9FCE"/>
      </right>
      <top style="thin">
        <color auto="1"/>
      </top>
      <bottom/>
      <diagonal/>
    </border>
    <border>
      <left style="medium">
        <color rgb="FF2C9FCE"/>
      </left>
      <right style="thin">
        <color rgb="FF2C9FCE"/>
      </right>
      <top style="thin">
        <color indexed="64"/>
      </top>
      <bottom/>
      <diagonal/>
    </border>
    <border>
      <left style="thin">
        <color rgb="FF2C9FCE"/>
      </left>
      <right/>
      <top style="thin">
        <color indexed="64"/>
      </top>
      <bottom/>
      <diagonal/>
    </border>
    <border>
      <left style="medium">
        <color rgb="FF2C9FCE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rgb="FF2C9FCE"/>
      </left>
      <right style="thin">
        <color rgb="FF2C9FCE"/>
      </right>
      <top style="medium">
        <color indexed="64"/>
      </top>
      <bottom/>
      <diagonal/>
    </border>
    <border>
      <left style="thin">
        <color rgb="FF2C9FCE"/>
      </left>
      <right style="thin">
        <color rgb="FF2C9FCE"/>
      </right>
      <top style="medium">
        <color indexed="64"/>
      </top>
      <bottom/>
      <diagonal/>
    </border>
    <border>
      <left style="thin">
        <color rgb="FF2C9FCE"/>
      </left>
      <right style="medium">
        <color rgb="FF2C9FCE"/>
      </right>
      <top style="medium">
        <color indexed="64"/>
      </top>
      <bottom/>
      <diagonal/>
    </border>
    <border>
      <left style="thin">
        <color rgb="FF2C9FCE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2C9FCE"/>
      </left>
      <right style="thin">
        <color rgb="FF2C9FCE"/>
      </right>
      <top style="thin">
        <color indexed="64"/>
      </top>
      <bottom style="medium">
        <color theme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rgb="FF2C9FCE"/>
      </left>
      <right/>
      <top style="medium">
        <color indexed="64"/>
      </top>
      <bottom/>
      <diagonal/>
    </border>
    <border>
      <left style="medium">
        <color rgb="FF2C9FCE"/>
      </left>
      <right style="medium">
        <color rgb="FF2C9FCE"/>
      </right>
      <top style="thin">
        <color indexed="64"/>
      </top>
      <bottom style="medium">
        <color indexed="64"/>
      </bottom>
      <diagonal/>
    </border>
    <border>
      <left/>
      <right style="medium">
        <color rgb="FF2C9FCE"/>
      </right>
      <top style="medium">
        <color theme="1"/>
      </top>
      <bottom style="medium">
        <color theme="1"/>
      </bottom>
      <diagonal/>
    </border>
    <border>
      <left style="medium">
        <color rgb="FF2C9FCE"/>
      </left>
      <right style="medium">
        <color rgb="FF2C9FCE"/>
      </right>
      <top style="medium">
        <color theme="1"/>
      </top>
      <bottom style="medium">
        <color theme="1"/>
      </bottom>
      <diagonal/>
    </border>
    <border>
      <left style="medium">
        <color rgb="FF2C9FCE"/>
      </left>
      <right/>
      <top style="medium">
        <color theme="1"/>
      </top>
      <bottom style="medium">
        <color theme="1"/>
      </bottom>
      <diagonal/>
    </border>
    <border>
      <left style="medium">
        <color rgb="FF2C9FCE"/>
      </left>
      <right/>
      <top/>
      <bottom style="thin">
        <color indexed="64"/>
      </bottom>
      <diagonal/>
    </border>
    <border>
      <left style="medium">
        <color rgb="FF2C9FCE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2C9FC8"/>
      </right>
      <top style="thin">
        <color indexed="64"/>
      </top>
      <bottom style="thin">
        <color indexed="64"/>
      </bottom>
      <diagonal/>
    </border>
    <border>
      <left style="medium">
        <color rgb="FF2C9FCE"/>
      </left>
      <right/>
      <top style="thin">
        <color indexed="64"/>
      </top>
      <bottom style="medium">
        <color indexed="64"/>
      </bottom>
      <diagonal/>
    </border>
    <border>
      <left style="medium">
        <color rgb="FF2C9FCE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2C9FC8"/>
      </right>
      <top/>
      <bottom/>
      <diagonal/>
    </border>
    <border>
      <left style="medium">
        <color rgb="FF2C9FC8"/>
      </left>
      <right style="medium">
        <color rgb="FF2C9FC8"/>
      </right>
      <top style="thin">
        <color indexed="64"/>
      </top>
      <bottom style="thin">
        <color indexed="64"/>
      </bottom>
      <diagonal/>
    </border>
    <border>
      <left/>
      <right style="medium">
        <color rgb="FF2C9FC8"/>
      </right>
      <top style="medium">
        <color indexed="64"/>
      </top>
      <bottom style="medium">
        <color indexed="64"/>
      </bottom>
      <diagonal/>
    </border>
    <border>
      <left/>
      <right style="thin">
        <color rgb="FF2C9FCE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7">
    <xf numFmtId="0" fontId="0" fillId="0" borderId="0" xfId="0"/>
    <xf numFmtId="0" fontId="2" fillId="2" borderId="1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2" borderId="2" xfId="0" applyFont="1" applyFill="1" applyBorder="1" applyAlignment="1">
      <alignment vertical="center"/>
    </xf>
    <xf numFmtId="0" fontId="6" fillId="2" borderId="3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centerContinuous" vertical="center"/>
    </xf>
    <xf numFmtId="0" fontId="7" fillId="2" borderId="5" xfId="0" applyFont="1" applyFill="1" applyBorder="1" applyAlignment="1">
      <alignment horizontal="centerContinuous" vertical="center"/>
    </xf>
    <xf numFmtId="0" fontId="6" fillId="2" borderId="6" xfId="0" applyFont="1" applyFill="1" applyBorder="1" applyAlignment="1">
      <alignment vertical="center"/>
    </xf>
    <xf numFmtId="0" fontId="6" fillId="2" borderId="7" xfId="0" applyFont="1" applyFill="1" applyBorder="1" applyAlignment="1">
      <alignment vertical="top"/>
    </xf>
    <xf numFmtId="0" fontId="7" fillId="2" borderId="7" xfId="0" applyFont="1" applyFill="1" applyBorder="1" applyAlignment="1">
      <alignment vertical="top"/>
    </xf>
    <xf numFmtId="0" fontId="7" fillId="2" borderId="8" xfId="0" applyFont="1" applyFill="1" applyBorder="1" applyAlignment="1">
      <alignment horizontal="centerContinuous" vertical="center"/>
    </xf>
    <xf numFmtId="0" fontId="7" fillId="2" borderId="9" xfId="0" applyFont="1" applyFill="1" applyBorder="1" applyAlignment="1">
      <alignment horizontal="centerContinuous" vertical="center"/>
    </xf>
    <xf numFmtId="0" fontId="6" fillId="2" borderId="10" xfId="0" applyFont="1" applyFill="1" applyBorder="1" applyAlignment="1">
      <alignment vertical="center"/>
    </xf>
    <xf numFmtId="0" fontId="6" fillId="2" borderId="11" xfId="0" applyFont="1" applyFill="1" applyBorder="1" applyAlignment="1">
      <alignment vertical="top"/>
    </xf>
    <xf numFmtId="0" fontId="7" fillId="2" borderId="11" xfId="0" applyFont="1" applyFill="1" applyBorder="1" applyAlignment="1">
      <alignment vertical="top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vertical="center"/>
    </xf>
    <xf numFmtId="3" fontId="6" fillId="3" borderId="13" xfId="0" applyNumberFormat="1" applyFont="1" applyFill="1" applyBorder="1" applyAlignment="1">
      <alignment horizontal="right" vertical="top"/>
    </xf>
    <xf numFmtId="164" fontId="6" fillId="3" borderId="13" xfId="0" applyNumberFormat="1" applyFont="1" applyFill="1" applyBorder="1" applyAlignment="1">
      <alignment horizontal="right" vertical="top"/>
    </xf>
    <xf numFmtId="164" fontId="7" fillId="3" borderId="8" xfId="0" applyNumberFormat="1" applyFont="1" applyFill="1" applyBorder="1" applyAlignment="1">
      <alignment horizontal="right" vertical="top"/>
    </xf>
    <xf numFmtId="164" fontId="7" fillId="3" borderId="9" xfId="0" applyNumberFormat="1" applyFont="1" applyFill="1" applyBorder="1" applyAlignment="1">
      <alignment horizontal="right" vertical="top"/>
    </xf>
    <xf numFmtId="0" fontId="6" fillId="4" borderId="12" xfId="0" applyFont="1" applyFill="1" applyBorder="1" applyAlignment="1">
      <alignment vertical="center"/>
    </xf>
    <xf numFmtId="3" fontId="8" fillId="4" borderId="13" xfId="0" applyNumberFormat="1" applyFont="1" applyFill="1" applyBorder="1" applyAlignment="1">
      <alignment horizontal="right" vertical="top" wrapText="1"/>
    </xf>
    <xf numFmtId="164" fontId="7" fillId="4" borderId="13" xfId="0" applyNumberFormat="1" applyFont="1" applyFill="1" applyBorder="1" applyAlignment="1">
      <alignment horizontal="right" vertical="top"/>
    </xf>
    <xf numFmtId="164" fontId="7" fillId="4" borderId="8" xfId="0" applyNumberFormat="1" applyFont="1" applyFill="1" applyBorder="1" applyAlignment="1">
      <alignment horizontal="right" vertical="top"/>
    </xf>
    <xf numFmtId="164" fontId="7" fillId="4" borderId="9" xfId="0" applyNumberFormat="1" applyFont="1" applyFill="1" applyBorder="1" applyAlignment="1">
      <alignment horizontal="right" vertical="top"/>
    </xf>
    <xf numFmtId="0" fontId="4" fillId="2" borderId="14" xfId="0" quotePrefix="1" applyFont="1" applyFill="1" applyBorder="1" applyAlignment="1">
      <alignment horizontal="left" vertical="center" indent="1"/>
    </xf>
    <xf numFmtId="3" fontId="4" fillId="2" borderId="15" xfId="0" applyNumberFormat="1" applyFont="1" applyFill="1" applyBorder="1" applyAlignment="1">
      <alignment horizontal="right" vertical="top"/>
    </xf>
    <xf numFmtId="164" fontId="5" fillId="2" borderId="15" xfId="0" applyNumberFormat="1" applyFont="1" applyFill="1" applyBorder="1" applyAlignment="1">
      <alignment horizontal="right" vertical="top"/>
    </xf>
    <xf numFmtId="164" fontId="5" fillId="2" borderId="16" xfId="0" applyNumberFormat="1" applyFont="1" applyFill="1" applyBorder="1" applyAlignment="1">
      <alignment horizontal="right" vertical="top"/>
    </xf>
    <xf numFmtId="0" fontId="4" fillId="0" borderId="17" xfId="0" applyFont="1" applyBorder="1" applyAlignment="1">
      <alignment horizontal="right" vertical="center"/>
    </xf>
    <xf numFmtId="0" fontId="4" fillId="2" borderId="18" xfId="0" quotePrefix="1" applyFont="1" applyFill="1" applyBorder="1" applyAlignment="1">
      <alignment horizontal="left" vertical="center" indent="1"/>
    </xf>
    <xf numFmtId="3" fontId="4" fillId="2" borderId="19" xfId="0" applyNumberFormat="1" applyFont="1" applyFill="1" applyBorder="1" applyAlignment="1">
      <alignment horizontal="right" vertical="top"/>
    </xf>
    <xf numFmtId="164" fontId="5" fillId="2" borderId="19" xfId="0" applyNumberFormat="1" applyFont="1" applyFill="1" applyBorder="1" applyAlignment="1">
      <alignment horizontal="right" vertical="top"/>
    </xf>
    <xf numFmtId="164" fontId="5" fillId="2" borderId="20" xfId="0" applyNumberFormat="1" applyFont="1" applyFill="1" applyBorder="1" applyAlignment="1">
      <alignment horizontal="right" vertical="top"/>
    </xf>
    <xf numFmtId="0" fontId="4" fillId="0" borderId="21" xfId="0" applyFont="1" applyBorder="1" applyAlignment="1">
      <alignment horizontal="right" vertical="center"/>
    </xf>
    <xf numFmtId="0" fontId="6" fillId="4" borderId="12" xfId="0" applyFont="1" applyFill="1" applyBorder="1"/>
    <xf numFmtId="3" fontId="6" fillId="4" borderId="13" xfId="0" applyNumberFormat="1" applyFont="1" applyFill="1" applyBorder="1" applyAlignment="1">
      <alignment horizontal="right" vertical="top"/>
    </xf>
    <xf numFmtId="0" fontId="4" fillId="2" borderId="14" xfId="0" applyFont="1" applyFill="1" applyBorder="1" applyAlignment="1">
      <alignment horizontal="left" vertical="center" indent="1"/>
    </xf>
    <xf numFmtId="3" fontId="9" fillId="2" borderId="15" xfId="0" applyNumberFormat="1" applyFont="1" applyFill="1" applyBorder="1" applyAlignment="1">
      <alignment horizontal="right" vertical="top" wrapText="1"/>
    </xf>
    <xf numFmtId="0" fontId="4" fillId="2" borderId="22" xfId="0" applyFont="1" applyFill="1" applyBorder="1" applyAlignment="1">
      <alignment horizontal="left" vertical="center" indent="1"/>
    </xf>
    <xf numFmtId="3" fontId="9" fillId="2" borderId="23" xfId="0" applyNumberFormat="1" applyFont="1" applyFill="1" applyBorder="1" applyAlignment="1">
      <alignment horizontal="right" vertical="top" wrapText="1"/>
    </xf>
    <xf numFmtId="164" fontId="5" fillId="2" borderId="23" xfId="0" applyNumberFormat="1" applyFont="1" applyFill="1" applyBorder="1" applyAlignment="1">
      <alignment horizontal="right" vertical="top"/>
    </xf>
    <xf numFmtId="164" fontId="5" fillId="2" borderId="24" xfId="0" applyNumberFormat="1" applyFont="1" applyFill="1" applyBorder="1" applyAlignment="1">
      <alignment horizontal="right" vertical="top"/>
    </xf>
    <xf numFmtId="0" fontId="4" fillId="0" borderId="25" xfId="0" applyFont="1" applyBorder="1" applyAlignment="1">
      <alignment horizontal="right" vertical="center"/>
    </xf>
    <xf numFmtId="0" fontId="4" fillId="2" borderId="26" xfId="0" applyFont="1" applyFill="1" applyBorder="1" applyAlignment="1">
      <alignment horizontal="left" vertical="center" wrapText="1" indent="1"/>
    </xf>
    <xf numFmtId="3" fontId="9" fillId="2" borderId="27" xfId="0" applyNumberFormat="1" applyFont="1" applyFill="1" applyBorder="1" applyAlignment="1">
      <alignment horizontal="right" vertical="top" wrapText="1"/>
    </xf>
    <xf numFmtId="164" fontId="5" fillId="2" borderId="27" xfId="0" applyNumberFormat="1" applyFont="1" applyFill="1" applyBorder="1" applyAlignment="1">
      <alignment horizontal="right" vertical="top"/>
    </xf>
    <xf numFmtId="0" fontId="4" fillId="0" borderId="28" xfId="0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165" fontId="11" fillId="0" borderId="0" xfId="0" applyNumberFormat="1" applyFont="1" applyAlignment="1">
      <alignment vertical="center"/>
    </xf>
    <xf numFmtId="0" fontId="2" fillId="2" borderId="0" xfId="0" applyFont="1" applyFill="1" applyAlignment="1">
      <alignment vertical="center"/>
    </xf>
    <xf numFmtId="49" fontId="10" fillId="2" borderId="0" xfId="0" applyNumberFormat="1" applyFont="1" applyFill="1" applyAlignment="1">
      <alignment vertical="center"/>
    </xf>
    <xf numFmtId="49" fontId="11" fillId="2" borderId="0" xfId="0" applyNumberFormat="1" applyFont="1" applyFill="1" applyAlignment="1">
      <alignment vertical="center"/>
    </xf>
    <xf numFmtId="49" fontId="10" fillId="2" borderId="0" xfId="0" applyNumberFormat="1" applyFont="1" applyFill="1"/>
    <xf numFmtId="0" fontId="12" fillId="2" borderId="29" xfId="0" applyFont="1" applyFill="1" applyBorder="1" applyAlignment="1">
      <alignment vertical="center" wrapText="1"/>
    </xf>
    <xf numFmtId="0" fontId="12" fillId="2" borderId="30" xfId="0" applyFont="1" applyFill="1" applyBorder="1" applyAlignment="1">
      <alignment horizontal="centerContinuous" vertical="center" wrapText="1"/>
    </xf>
    <xf numFmtId="0" fontId="10" fillId="2" borderId="31" xfId="0" applyFont="1" applyFill="1" applyBorder="1" applyAlignment="1">
      <alignment horizontal="centerContinuous" vertical="center" wrapText="1"/>
    </xf>
    <xf numFmtId="0" fontId="12" fillId="2" borderId="31" xfId="0" applyFont="1" applyFill="1" applyBorder="1" applyAlignment="1">
      <alignment horizontal="centerContinuous" vertical="center" wrapText="1"/>
    </xf>
    <xf numFmtId="0" fontId="12" fillId="2" borderId="32" xfId="0" applyFont="1" applyFill="1" applyBorder="1" applyAlignment="1">
      <alignment horizontal="centerContinuous" vertical="center" wrapText="1"/>
    </xf>
    <xf numFmtId="0" fontId="12" fillId="2" borderId="33" xfId="0" applyFont="1" applyFill="1" applyBorder="1" applyAlignment="1">
      <alignment horizontal="centerContinuous" vertical="center" wrapText="1"/>
    </xf>
    <xf numFmtId="0" fontId="10" fillId="2" borderId="34" xfId="0" applyFont="1" applyFill="1" applyBorder="1" applyAlignment="1">
      <alignment horizontal="centerContinuous" vertical="center" wrapText="1"/>
    </xf>
    <xf numFmtId="0" fontId="12" fillId="2" borderId="35" xfId="0" applyFont="1" applyFill="1" applyBorder="1" applyAlignment="1">
      <alignment horizontal="centerContinuous" vertical="center"/>
    </xf>
    <xf numFmtId="0" fontId="12" fillId="2" borderId="35" xfId="0" applyFont="1" applyFill="1" applyBorder="1" applyAlignment="1">
      <alignment horizontal="centerContinuous" vertical="center" wrapText="1"/>
    </xf>
    <xf numFmtId="0" fontId="12" fillId="2" borderId="6" xfId="0" applyFont="1" applyFill="1" applyBorder="1" applyAlignment="1">
      <alignment vertical="center" wrapText="1"/>
    </xf>
    <xf numFmtId="0" fontId="12" fillId="2" borderId="36" xfId="0" applyFont="1" applyFill="1" applyBorder="1" applyAlignment="1">
      <alignment horizontal="centerContinuous" vertical="center" wrapText="1"/>
    </xf>
    <xf numFmtId="0" fontId="12" fillId="2" borderId="37" xfId="0" applyFont="1" applyFill="1" applyBorder="1" applyAlignment="1">
      <alignment horizontal="centerContinuous" vertical="center" wrapText="1"/>
    </xf>
    <xf numFmtId="0" fontId="12" fillId="2" borderId="38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12" fillId="2" borderId="8" xfId="0" applyFont="1" applyFill="1" applyBorder="1" applyAlignment="1">
      <alignment horizontal="right" vertical="center"/>
    </xf>
    <xf numFmtId="0" fontId="13" fillId="2" borderId="39" xfId="0" applyFont="1" applyFill="1" applyBorder="1" applyAlignment="1">
      <alignment horizontal="right" vertical="center"/>
    </xf>
    <xf numFmtId="0" fontId="12" fillId="2" borderId="39" xfId="0" applyFont="1" applyFill="1" applyBorder="1" applyAlignment="1">
      <alignment horizontal="right" vertical="center"/>
    </xf>
    <xf numFmtId="0" fontId="13" fillId="2" borderId="12" xfId="0" applyFont="1" applyFill="1" applyBorder="1" applyAlignment="1">
      <alignment horizontal="right" vertical="center"/>
    </xf>
    <xf numFmtId="0" fontId="13" fillId="2" borderId="40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13" fillId="2" borderId="9" xfId="0" applyFont="1" applyFill="1" applyBorder="1" applyAlignment="1">
      <alignment horizontal="right" vertical="center"/>
    </xf>
    <xf numFmtId="3" fontId="12" fillId="4" borderId="8" xfId="0" applyNumberFormat="1" applyFont="1" applyFill="1" applyBorder="1" applyAlignment="1">
      <alignment horizontal="right" vertical="center" wrapText="1"/>
    </xf>
    <xf numFmtId="164" fontId="13" fillId="4" borderId="39" xfId="0" applyNumberFormat="1" applyFont="1" applyFill="1" applyBorder="1" applyAlignment="1">
      <alignment horizontal="right" vertical="center" wrapText="1"/>
    </xf>
    <xf numFmtId="3" fontId="12" fillId="4" borderId="39" xfId="0" applyNumberFormat="1" applyFont="1" applyFill="1" applyBorder="1" applyAlignment="1">
      <alignment horizontal="right" vertical="center" wrapText="1"/>
    </xf>
    <xf numFmtId="164" fontId="13" fillId="4" borderId="12" xfId="0" applyNumberFormat="1" applyFont="1" applyFill="1" applyBorder="1" applyAlignment="1">
      <alignment horizontal="right" vertical="center" wrapText="1"/>
    </xf>
    <xf numFmtId="164" fontId="13" fillId="4" borderId="40" xfId="0" applyNumberFormat="1" applyFont="1" applyFill="1" applyBorder="1" applyAlignment="1">
      <alignment horizontal="right" vertical="center" wrapText="1"/>
    </xf>
    <xf numFmtId="164" fontId="13" fillId="4" borderId="9" xfId="0" applyNumberFormat="1" applyFont="1" applyFill="1" applyBorder="1" applyAlignment="1">
      <alignment horizontal="right" vertical="center" wrapText="1"/>
    </xf>
    <xf numFmtId="0" fontId="4" fillId="2" borderId="14" xfId="0" applyFont="1" applyFill="1" applyBorder="1" applyAlignment="1">
      <alignment vertical="center" wrapText="1"/>
    </xf>
    <xf numFmtId="3" fontId="10" fillId="2" borderId="41" xfId="0" applyNumberFormat="1" applyFont="1" applyFill="1" applyBorder="1" applyAlignment="1">
      <alignment horizontal="right" vertical="center" wrapText="1"/>
    </xf>
    <xf numFmtId="164" fontId="11" fillId="2" borderId="42" xfId="0" applyNumberFormat="1" applyFont="1" applyFill="1" applyBorder="1" applyAlignment="1">
      <alignment horizontal="right" vertical="center" wrapText="1"/>
    </xf>
    <xf numFmtId="3" fontId="10" fillId="2" borderId="42" xfId="0" applyNumberFormat="1" applyFont="1" applyFill="1" applyBorder="1" applyAlignment="1">
      <alignment horizontal="right" vertical="center" wrapText="1"/>
    </xf>
    <xf numFmtId="164" fontId="11" fillId="2" borderId="14" xfId="0" applyNumberFormat="1" applyFont="1" applyFill="1" applyBorder="1" applyAlignment="1">
      <alignment horizontal="right" vertical="center" wrapText="1"/>
    </xf>
    <xf numFmtId="164" fontId="11" fillId="2" borderId="43" xfId="0" applyNumberFormat="1" applyFont="1" applyFill="1" applyBorder="1" applyAlignment="1">
      <alignment horizontal="right" vertical="center" wrapText="1"/>
    </xf>
    <xf numFmtId="164" fontId="11" fillId="2" borderId="44" xfId="0" applyNumberFormat="1" applyFont="1" applyFill="1" applyBorder="1" applyAlignment="1">
      <alignment horizontal="right" vertical="center" wrapText="1"/>
    </xf>
    <xf numFmtId="0" fontId="4" fillId="2" borderId="22" xfId="0" applyFont="1" applyFill="1" applyBorder="1" applyAlignment="1">
      <alignment vertical="center" wrapText="1"/>
    </xf>
    <xf numFmtId="164" fontId="11" fillId="2" borderId="45" xfId="0" applyNumberFormat="1" applyFont="1" applyFill="1" applyBorder="1" applyAlignment="1">
      <alignment horizontal="right" vertical="center" wrapText="1"/>
    </xf>
    <xf numFmtId="164" fontId="11" fillId="2" borderId="22" xfId="0" applyNumberFormat="1" applyFont="1" applyFill="1" applyBorder="1" applyAlignment="1">
      <alignment horizontal="right" vertical="center" wrapText="1"/>
    </xf>
    <xf numFmtId="164" fontId="11" fillId="2" borderId="46" xfId="0" applyNumberFormat="1" applyFont="1" applyFill="1" applyBorder="1" applyAlignment="1">
      <alignment horizontal="right" vertical="center" wrapText="1"/>
    </xf>
    <xf numFmtId="3" fontId="10" fillId="2" borderId="47" xfId="0" applyNumberFormat="1" applyFont="1" applyFill="1" applyBorder="1" applyAlignment="1">
      <alignment horizontal="right" vertical="center" wrapText="1"/>
    </xf>
    <xf numFmtId="164" fontId="11" fillId="2" borderId="48" xfId="0" applyNumberFormat="1" applyFont="1" applyFill="1" applyBorder="1" applyAlignment="1">
      <alignment horizontal="right" vertical="center" wrapText="1"/>
    </xf>
    <xf numFmtId="0" fontId="4" fillId="2" borderId="26" xfId="0" applyFont="1" applyFill="1" applyBorder="1" applyAlignment="1">
      <alignment vertical="center" wrapText="1"/>
    </xf>
    <xf numFmtId="3" fontId="10" fillId="2" borderId="49" xfId="0" applyNumberFormat="1" applyFont="1" applyFill="1" applyBorder="1" applyAlignment="1">
      <alignment horizontal="right" vertical="center" wrapText="1"/>
    </xf>
    <xf numFmtId="164" fontId="11" fillId="2" borderId="50" xfId="0" applyNumberFormat="1" applyFont="1" applyFill="1" applyBorder="1" applyAlignment="1">
      <alignment horizontal="right" vertical="center" wrapText="1"/>
    </xf>
    <xf numFmtId="3" fontId="10" fillId="2" borderId="50" xfId="0" applyNumberFormat="1" applyFont="1" applyFill="1" applyBorder="1" applyAlignment="1">
      <alignment horizontal="right" vertical="center" wrapText="1"/>
    </xf>
    <xf numFmtId="164" fontId="11" fillId="2" borderId="26" xfId="0" applyNumberFormat="1" applyFont="1" applyFill="1" applyBorder="1" applyAlignment="1">
      <alignment horizontal="right" vertical="center" wrapText="1"/>
    </xf>
    <xf numFmtId="164" fontId="11" fillId="2" borderId="51" xfId="0" applyNumberFormat="1" applyFont="1" applyFill="1" applyBorder="1" applyAlignment="1">
      <alignment horizontal="right" vertical="center" wrapText="1"/>
    </xf>
    <xf numFmtId="164" fontId="11" fillId="2" borderId="52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0" fontId="10" fillId="2" borderId="0" xfId="0" applyFont="1" applyFill="1" applyAlignment="1">
      <alignment vertical="center"/>
    </xf>
    <xf numFmtId="165" fontId="11" fillId="2" borderId="0" xfId="0" applyNumberFormat="1" applyFont="1" applyFill="1" applyAlignment="1">
      <alignment vertical="center"/>
    </xf>
    <xf numFmtId="0" fontId="12" fillId="2" borderId="53" xfId="0" applyFont="1" applyFill="1" applyBorder="1" applyAlignment="1">
      <alignment horizontal="centerContinuous" vertical="center" wrapText="1"/>
    </xf>
    <xf numFmtId="0" fontId="10" fillId="2" borderId="54" xfId="0" applyFont="1" applyFill="1" applyBorder="1" applyAlignment="1">
      <alignment horizontal="centerContinuous" vertical="center" wrapText="1"/>
    </xf>
    <xf numFmtId="0" fontId="12" fillId="2" borderId="54" xfId="0" applyFont="1" applyFill="1" applyBorder="1" applyAlignment="1">
      <alignment horizontal="centerContinuous" vertical="center" wrapText="1"/>
    </xf>
    <xf numFmtId="0" fontId="12" fillId="2" borderId="55" xfId="0" applyFont="1" applyFill="1" applyBorder="1" applyAlignment="1">
      <alignment horizontal="centerContinuous" vertical="center" wrapText="1"/>
    </xf>
    <xf numFmtId="0" fontId="6" fillId="2" borderId="6" xfId="0" applyFont="1" applyFill="1" applyBorder="1" applyAlignment="1">
      <alignment vertical="center" wrapText="1"/>
    </xf>
    <xf numFmtId="0" fontId="7" fillId="2" borderId="39" xfId="0" applyFont="1" applyFill="1" applyBorder="1" applyAlignment="1">
      <alignment horizontal="right" vertical="center"/>
    </xf>
    <xf numFmtId="0" fontId="6" fillId="2" borderId="39" xfId="0" applyFont="1" applyFill="1" applyBorder="1" applyAlignment="1">
      <alignment horizontal="right" vertical="center"/>
    </xf>
    <xf numFmtId="0" fontId="7" fillId="2" borderId="12" xfId="0" applyFont="1" applyFill="1" applyBorder="1" applyAlignment="1">
      <alignment horizontal="right" vertical="center"/>
    </xf>
    <xf numFmtId="0" fontId="7" fillId="2" borderId="40" xfId="0" applyFont="1" applyFill="1" applyBorder="1" applyAlignment="1">
      <alignment horizontal="right" vertical="center"/>
    </xf>
    <xf numFmtId="0" fontId="13" fillId="2" borderId="56" xfId="0" applyFont="1" applyFill="1" applyBorder="1" applyAlignment="1">
      <alignment horizontal="right" vertical="center"/>
    </xf>
    <xf numFmtId="3" fontId="12" fillId="3" borderId="8" xfId="0" applyNumberFormat="1" applyFont="1" applyFill="1" applyBorder="1" applyAlignment="1">
      <alignment horizontal="right" vertical="center" wrapText="1"/>
    </xf>
    <xf numFmtId="164" fontId="12" fillId="3" borderId="39" xfId="0" applyNumberFormat="1" applyFont="1" applyFill="1" applyBorder="1" applyAlignment="1">
      <alignment horizontal="right" vertical="center" wrapText="1"/>
    </xf>
    <xf numFmtId="3" fontId="12" fillId="3" borderId="39" xfId="0" applyNumberFormat="1" applyFont="1" applyFill="1" applyBorder="1" applyAlignment="1">
      <alignment horizontal="right" vertical="center" wrapText="1"/>
    </xf>
    <xf numFmtId="164" fontId="12" fillId="3" borderId="12" xfId="0" applyNumberFormat="1" applyFont="1" applyFill="1" applyBorder="1" applyAlignment="1">
      <alignment horizontal="right" vertical="center" wrapText="1"/>
    </xf>
    <xf numFmtId="164" fontId="12" fillId="3" borderId="40" xfId="0" applyNumberFormat="1" applyFont="1" applyFill="1" applyBorder="1" applyAlignment="1">
      <alignment horizontal="right" vertical="center" wrapText="1"/>
    </xf>
    <xf numFmtId="164" fontId="12" fillId="3" borderId="56" xfId="0" applyNumberFormat="1" applyFont="1" applyFill="1" applyBorder="1" applyAlignment="1">
      <alignment horizontal="right" vertical="center" wrapText="1"/>
    </xf>
    <xf numFmtId="0" fontId="4" fillId="2" borderId="14" xfId="0" applyFont="1" applyFill="1" applyBorder="1" applyAlignment="1">
      <alignment vertical="center"/>
    </xf>
    <xf numFmtId="164" fontId="11" fillId="2" borderId="57" xfId="0" applyNumberFormat="1" applyFont="1" applyFill="1" applyBorder="1" applyAlignment="1">
      <alignment horizontal="right" vertical="center" wrapText="1"/>
    </xf>
    <xf numFmtId="0" fontId="4" fillId="2" borderId="26" xfId="0" applyFont="1" applyFill="1" applyBorder="1" applyAlignment="1">
      <alignment vertical="center"/>
    </xf>
    <xf numFmtId="164" fontId="11" fillId="2" borderId="58" xfId="0" applyNumberFormat="1" applyFont="1" applyFill="1" applyBorder="1" applyAlignment="1">
      <alignment horizontal="right" vertical="center" wrapText="1"/>
    </xf>
    <xf numFmtId="0" fontId="6" fillId="3" borderId="56" xfId="0" applyFont="1" applyFill="1" applyBorder="1" applyAlignment="1">
      <alignment vertical="center"/>
    </xf>
    <xf numFmtId="3" fontId="6" fillId="3" borderId="56" xfId="0" applyNumberFormat="1" applyFont="1" applyFill="1" applyBorder="1" applyAlignment="1">
      <alignment horizontal="right" vertical="center"/>
    </xf>
    <xf numFmtId="164" fontId="7" fillId="3" borderId="56" xfId="0" applyNumberFormat="1" applyFont="1" applyFill="1" applyBorder="1" applyAlignment="1">
      <alignment horizontal="right" vertical="center"/>
    </xf>
    <xf numFmtId="164" fontId="11" fillId="3" borderId="56" xfId="0" applyNumberFormat="1" applyFont="1" applyFill="1" applyBorder="1" applyAlignment="1">
      <alignment horizontal="right" vertical="center"/>
    </xf>
    <xf numFmtId="164" fontId="12" fillId="4" borderId="39" xfId="0" applyNumberFormat="1" applyFont="1" applyFill="1" applyBorder="1" applyAlignment="1">
      <alignment horizontal="right" vertical="center" wrapText="1"/>
    </xf>
    <xf numFmtId="164" fontId="12" fillId="4" borderId="12" xfId="0" applyNumberFormat="1" applyFont="1" applyFill="1" applyBorder="1" applyAlignment="1">
      <alignment horizontal="right" vertical="center" wrapText="1"/>
    </xf>
    <xf numFmtId="164" fontId="12" fillId="4" borderId="40" xfId="0" applyNumberFormat="1" applyFont="1" applyFill="1" applyBorder="1" applyAlignment="1">
      <alignment horizontal="right" vertical="center" wrapText="1"/>
    </xf>
    <xf numFmtId="164" fontId="12" fillId="4" borderId="9" xfId="0" applyNumberFormat="1" applyFont="1" applyFill="1" applyBorder="1" applyAlignment="1">
      <alignment horizontal="right" vertical="center" wrapText="1"/>
    </xf>
    <xf numFmtId="164" fontId="10" fillId="2" borderId="42" xfId="0" applyNumberFormat="1" applyFont="1" applyFill="1" applyBorder="1" applyAlignment="1">
      <alignment horizontal="right" vertical="center" wrapText="1"/>
    </xf>
    <xf numFmtId="164" fontId="10" fillId="2" borderId="14" xfId="0" applyNumberFormat="1" applyFont="1" applyFill="1" applyBorder="1" applyAlignment="1">
      <alignment horizontal="right" vertical="center" wrapText="1"/>
    </xf>
    <xf numFmtId="164" fontId="10" fillId="2" borderId="43" xfId="0" applyNumberFormat="1" applyFont="1" applyFill="1" applyBorder="1" applyAlignment="1">
      <alignment horizontal="right" vertical="center" wrapText="1"/>
    </xf>
    <xf numFmtId="164" fontId="10" fillId="2" borderId="44" xfId="0" applyNumberFormat="1" applyFont="1" applyFill="1" applyBorder="1" applyAlignment="1">
      <alignment horizontal="right" vertical="center" wrapText="1"/>
    </xf>
    <xf numFmtId="0" fontId="4" fillId="2" borderId="22" xfId="0" applyFont="1" applyFill="1" applyBorder="1" applyAlignment="1">
      <alignment vertical="center"/>
    </xf>
    <xf numFmtId="164" fontId="10" fillId="2" borderId="45" xfId="0" applyNumberFormat="1" applyFont="1" applyFill="1" applyBorder="1" applyAlignment="1">
      <alignment horizontal="right" vertical="center" wrapText="1"/>
    </xf>
    <xf numFmtId="3" fontId="10" fillId="2" borderId="45" xfId="0" applyNumberFormat="1" applyFont="1" applyFill="1" applyBorder="1" applyAlignment="1">
      <alignment horizontal="right" vertical="center" wrapText="1"/>
    </xf>
    <xf numFmtId="164" fontId="10" fillId="2" borderId="22" xfId="0" applyNumberFormat="1" applyFont="1" applyFill="1" applyBorder="1" applyAlignment="1">
      <alignment horizontal="right" vertical="center" wrapText="1"/>
    </xf>
    <xf numFmtId="164" fontId="10" fillId="2" borderId="46" xfId="0" applyNumberFormat="1" applyFont="1" applyFill="1" applyBorder="1" applyAlignment="1">
      <alignment horizontal="right" vertical="center" wrapText="1"/>
    </xf>
    <xf numFmtId="164" fontId="10" fillId="2" borderId="48" xfId="0" applyNumberFormat="1" applyFont="1" applyFill="1" applyBorder="1" applyAlignment="1">
      <alignment horizontal="right" vertical="center" wrapText="1"/>
    </xf>
    <xf numFmtId="0" fontId="10" fillId="2" borderId="22" xfId="0" applyFont="1" applyFill="1" applyBorder="1" applyAlignment="1">
      <alignment horizontal="left" vertical="center"/>
    </xf>
    <xf numFmtId="0" fontId="10" fillId="2" borderId="18" xfId="0" applyFont="1" applyFill="1" applyBorder="1" applyAlignment="1">
      <alignment horizontal="left" vertical="center"/>
    </xf>
    <xf numFmtId="164" fontId="11" fillId="2" borderId="59" xfId="0" applyNumberFormat="1" applyFont="1" applyFill="1" applyBorder="1" applyAlignment="1">
      <alignment horizontal="right" vertical="center" wrapText="1"/>
    </xf>
    <xf numFmtId="164" fontId="11" fillId="2" borderId="18" xfId="0" applyNumberFormat="1" applyFont="1" applyFill="1" applyBorder="1" applyAlignment="1">
      <alignment horizontal="right" vertical="center" wrapText="1"/>
    </xf>
    <xf numFmtId="164" fontId="11" fillId="2" borderId="60" xfId="0" applyNumberFormat="1" applyFont="1" applyFill="1" applyBorder="1" applyAlignment="1">
      <alignment horizontal="right" vertical="center" wrapText="1"/>
    </xf>
    <xf numFmtId="3" fontId="10" fillId="2" borderId="61" xfId="0" applyNumberFormat="1" applyFont="1" applyFill="1" applyBorder="1" applyAlignment="1">
      <alignment horizontal="right" vertical="center" wrapText="1"/>
    </xf>
    <xf numFmtId="164" fontId="11" fillId="2" borderId="62" xfId="0" applyNumberFormat="1" applyFont="1" applyFill="1" applyBorder="1" applyAlignment="1">
      <alignment horizontal="right" vertical="center" wrapText="1"/>
    </xf>
    <xf numFmtId="164" fontId="10" fillId="2" borderId="42" xfId="0" applyNumberFormat="1" applyFont="1" applyFill="1" applyBorder="1" applyAlignment="1">
      <alignment horizontal="right" vertical="center"/>
    </xf>
    <xf numFmtId="164" fontId="10" fillId="2" borderId="14" xfId="0" applyNumberFormat="1" applyFont="1" applyFill="1" applyBorder="1" applyAlignment="1">
      <alignment horizontal="right" vertical="center"/>
    </xf>
    <xf numFmtId="164" fontId="10" fillId="2" borderId="43" xfId="0" applyNumberFormat="1" applyFont="1" applyFill="1" applyBorder="1" applyAlignment="1">
      <alignment horizontal="right" vertical="center"/>
    </xf>
    <xf numFmtId="164" fontId="10" fillId="2" borderId="45" xfId="0" applyNumberFormat="1" applyFont="1" applyFill="1" applyBorder="1" applyAlignment="1">
      <alignment horizontal="right" vertical="center"/>
    </xf>
    <xf numFmtId="164" fontId="10" fillId="2" borderId="22" xfId="0" applyNumberFormat="1" applyFont="1" applyFill="1" applyBorder="1" applyAlignment="1">
      <alignment horizontal="right" vertical="center"/>
    </xf>
    <xf numFmtId="164" fontId="10" fillId="2" borderId="46" xfId="0" applyNumberFormat="1" applyFont="1" applyFill="1" applyBorder="1" applyAlignment="1">
      <alignment horizontal="right" vertical="center"/>
    </xf>
    <xf numFmtId="0" fontId="10" fillId="2" borderId="26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vertical="center"/>
    </xf>
    <xf numFmtId="0" fontId="6" fillId="2" borderId="29" xfId="0" applyFont="1" applyFill="1" applyBorder="1" applyAlignment="1">
      <alignment vertical="center" wrapText="1"/>
    </xf>
    <xf numFmtId="0" fontId="12" fillId="2" borderId="63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6" fillId="2" borderId="64" xfId="0" applyFont="1" applyFill="1" applyBorder="1" applyAlignment="1">
      <alignment horizontal="center" vertical="center"/>
    </xf>
    <xf numFmtId="0" fontId="6" fillId="2" borderId="65" xfId="0" applyFont="1" applyFill="1" applyBorder="1" applyAlignment="1">
      <alignment horizontal="right" vertical="center"/>
    </xf>
    <xf numFmtId="0" fontId="7" fillId="2" borderId="66" xfId="0" applyFont="1" applyFill="1" applyBorder="1" applyAlignment="1">
      <alignment horizontal="right" vertical="center"/>
    </xf>
    <xf numFmtId="0" fontId="6" fillId="2" borderId="66" xfId="0" applyFont="1" applyFill="1" applyBorder="1" applyAlignment="1">
      <alignment horizontal="right" vertical="center"/>
    </xf>
    <xf numFmtId="0" fontId="7" fillId="2" borderId="29" xfId="0" applyFont="1" applyFill="1" applyBorder="1" applyAlignment="1">
      <alignment horizontal="right" vertical="center"/>
    </xf>
    <xf numFmtId="0" fontId="7" fillId="2" borderId="67" xfId="0" applyFont="1" applyFill="1" applyBorder="1" applyAlignment="1">
      <alignment horizontal="right" vertical="center"/>
    </xf>
    <xf numFmtId="0" fontId="7" fillId="2" borderId="68" xfId="0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3" fontId="6" fillId="4" borderId="8" xfId="0" applyNumberFormat="1" applyFont="1" applyFill="1" applyBorder="1" applyAlignment="1">
      <alignment horizontal="right" vertical="center" wrapText="1"/>
    </xf>
    <xf numFmtId="164" fontId="6" fillId="4" borderId="39" xfId="0" applyNumberFormat="1" applyFont="1" applyFill="1" applyBorder="1" applyAlignment="1">
      <alignment horizontal="right" vertical="center" wrapText="1"/>
    </xf>
    <xf numFmtId="3" fontId="6" fillId="4" borderId="39" xfId="0" applyNumberFormat="1" applyFont="1" applyFill="1" applyBorder="1" applyAlignment="1">
      <alignment horizontal="right" vertical="center" wrapText="1"/>
    </xf>
    <xf numFmtId="164" fontId="6" fillId="4" borderId="12" xfId="0" applyNumberFormat="1" applyFont="1" applyFill="1" applyBorder="1" applyAlignment="1">
      <alignment horizontal="right" vertical="center" wrapText="1"/>
    </xf>
    <xf numFmtId="164" fontId="6" fillId="4" borderId="40" xfId="0" applyNumberFormat="1" applyFont="1" applyFill="1" applyBorder="1" applyAlignment="1">
      <alignment horizontal="right" vertical="center" wrapText="1"/>
    </xf>
    <xf numFmtId="164" fontId="6" fillId="4" borderId="9" xfId="0" applyNumberFormat="1" applyFont="1" applyFill="1" applyBorder="1" applyAlignment="1">
      <alignment horizontal="right" vertical="center" wrapText="1"/>
    </xf>
    <xf numFmtId="3" fontId="4" fillId="2" borderId="41" xfId="0" applyNumberFormat="1" applyFont="1" applyFill="1" applyBorder="1" applyAlignment="1">
      <alignment horizontal="right" vertical="center" wrapText="1"/>
    </xf>
    <xf numFmtId="164" fontId="5" fillId="2" borderId="42" xfId="0" applyNumberFormat="1" applyFont="1" applyFill="1" applyBorder="1" applyAlignment="1">
      <alignment horizontal="right" vertical="center" wrapText="1"/>
    </xf>
    <xf numFmtId="3" fontId="4" fillId="2" borderId="42" xfId="0" applyNumberFormat="1" applyFont="1" applyFill="1" applyBorder="1" applyAlignment="1">
      <alignment horizontal="right" vertical="center" wrapText="1"/>
    </xf>
    <xf numFmtId="164" fontId="5" fillId="2" borderId="14" xfId="0" applyNumberFormat="1" applyFont="1" applyFill="1" applyBorder="1" applyAlignment="1">
      <alignment horizontal="right" vertical="center" wrapText="1"/>
    </xf>
    <xf numFmtId="164" fontId="5" fillId="2" borderId="43" xfId="0" applyNumberFormat="1" applyFont="1" applyFill="1" applyBorder="1" applyAlignment="1">
      <alignment horizontal="right" vertical="center" wrapText="1"/>
    </xf>
    <xf numFmtId="164" fontId="5" fillId="2" borderId="44" xfId="0" applyNumberFormat="1" applyFont="1" applyFill="1" applyBorder="1" applyAlignment="1">
      <alignment horizontal="right" vertical="center" wrapText="1"/>
    </xf>
    <xf numFmtId="164" fontId="5" fillId="2" borderId="45" xfId="0" applyNumberFormat="1" applyFont="1" applyFill="1" applyBorder="1" applyAlignment="1">
      <alignment horizontal="right" vertical="center" wrapText="1"/>
    </xf>
    <xf numFmtId="164" fontId="5" fillId="2" borderId="22" xfId="0" applyNumberFormat="1" applyFont="1" applyFill="1" applyBorder="1" applyAlignment="1">
      <alignment horizontal="right" vertical="center" wrapText="1"/>
    </xf>
    <xf numFmtId="164" fontId="5" fillId="2" borderId="46" xfId="0" applyNumberFormat="1" applyFont="1" applyFill="1" applyBorder="1" applyAlignment="1">
      <alignment horizontal="right" vertical="center" wrapText="1"/>
    </xf>
    <xf numFmtId="3" fontId="4" fillId="2" borderId="47" xfId="0" applyNumberFormat="1" applyFont="1" applyFill="1" applyBorder="1" applyAlignment="1">
      <alignment horizontal="right" vertical="center" wrapText="1"/>
    </xf>
    <xf numFmtId="164" fontId="5" fillId="2" borderId="48" xfId="0" applyNumberFormat="1" applyFont="1" applyFill="1" applyBorder="1" applyAlignment="1">
      <alignment horizontal="right" vertical="center" wrapText="1"/>
    </xf>
    <xf numFmtId="0" fontId="4" fillId="2" borderId="18" xfId="0" applyFont="1" applyFill="1" applyBorder="1" applyAlignment="1">
      <alignment vertical="center"/>
    </xf>
    <xf numFmtId="164" fontId="5" fillId="2" borderId="59" xfId="0" applyNumberFormat="1" applyFont="1" applyFill="1" applyBorder="1" applyAlignment="1">
      <alignment horizontal="right" vertical="center" wrapText="1"/>
    </xf>
    <xf numFmtId="164" fontId="5" fillId="2" borderId="18" xfId="0" applyNumberFormat="1" applyFont="1" applyFill="1" applyBorder="1" applyAlignment="1">
      <alignment horizontal="right" vertical="center" wrapText="1"/>
    </xf>
    <xf numFmtId="164" fontId="5" fillId="2" borderId="60" xfId="0" applyNumberFormat="1" applyFont="1" applyFill="1" applyBorder="1" applyAlignment="1">
      <alignment horizontal="right" vertical="center" wrapText="1"/>
    </xf>
    <xf numFmtId="3" fontId="4" fillId="2" borderId="61" xfId="0" applyNumberFormat="1" applyFont="1" applyFill="1" applyBorder="1" applyAlignment="1">
      <alignment horizontal="right" vertical="center" wrapText="1"/>
    </xf>
    <xf numFmtId="164" fontId="5" fillId="2" borderId="62" xfId="0" applyNumberFormat="1" applyFont="1" applyFill="1" applyBorder="1" applyAlignment="1">
      <alignment horizontal="right" vertical="center" wrapText="1"/>
    </xf>
    <xf numFmtId="3" fontId="4" fillId="2" borderId="49" xfId="0" applyNumberFormat="1" applyFont="1" applyFill="1" applyBorder="1" applyAlignment="1">
      <alignment horizontal="right" vertical="center" wrapText="1"/>
    </xf>
    <xf numFmtId="164" fontId="5" fillId="2" borderId="50" xfId="0" applyNumberFormat="1" applyFont="1" applyFill="1" applyBorder="1" applyAlignment="1">
      <alignment horizontal="right" vertical="center" wrapText="1"/>
    </xf>
    <xf numFmtId="3" fontId="4" fillId="2" borderId="50" xfId="0" applyNumberFormat="1" applyFont="1" applyFill="1" applyBorder="1" applyAlignment="1">
      <alignment horizontal="right" vertical="center" wrapText="1"/>
    </xf>
    <xf numFmtId="164" fontId="5" fillId="2" borderId="26" xfId="0" applyNumberFormat="1" applyFont="1" applyFill="1" applyBorder="1" applyAlignment="1">
      <alignment horizontal="right" vertical="center" wrapText="1"/>
    </xf>
    <xf numFmtId="164" fontId="5" fillId="2" borderId="51" xfId="0" applyNumberFormat="1" applyFont="1" applyFill="1" applyBorder="1" applyAlignment="1">
      <alignment horizontal="right" vertical="center" wrapText="1"/>
    </xf>
    <xf numFmtId="164" fontId="5" fillId="2" borderId="52" xfId="0" applyNumberFormat="1" applyFont="1" applyFill="1" applyBorder="1" applyAlignment="1">
      <alignment horizontal="right" vertical="center" wrapText="1"/>
    </xf>
    <xf numFmtId="3" fontId="4" fillId="0" borderId="0" xfId="0" applyNumberFormat="1" applyFont="1" applyAlignment="1">
      <alignment horizontal="right" vertical="center"/>
    </xf>
    <xf numFmtId="49" fontId="12" fillId="2" borderId="0" xfId="0" applyNumberFormat="1" applyFont="1" applyFill="1" applyAlignment="1">
      <alignment vertical="center"/>
    </xf>
    <xf numFmtId="49" fontId="4" fillId="2" borderId="0" xfId="0" applyNumberFormat="1" applyFont="1" applyFill="1" applyAlignment="1">
      <alignment horizontal="right" vertical="center"/>
    </xf>
    <xf numFmtId="0" fontId="7" fillId="2" borderId="56" xfId="0" applyFont="1" applyFill="1" applyBorder="1" applyAlignment="1">
      <alignment horizontal="right" vertical="center"/>
    </xf>
    <xf numFmtId="164" fontId="5" fillId="4" borderId="39" xfId="0" applyNumberFormat="1" applyFont="1" applyFill="1" applyBorder="1" applyAlignment="1">
      <alignment horizontal="right" vertical="center"/>
    </xf>
    <xf numFmtId="164" fontId="5" fillId="4" borderId="12" xfId="0" applyNumberFormat="1" applyFont="1" applyFill="1" applyBorder="1" applyAlignment="1">
      <alignment horizontal="right" vertical="center"/>
    </xf>
    <xf numFmtId="164" fontId="5" fillId="4" borderId="56" xfId="0" applyNumberFormat="1" applyFont="1" applyFill="1" applyBorder="1" applyAlignment="1">
      <alignment horizontal="right" vertical="center"/>
    </xf>
    <xf numFmtId="3" fontId="9" fillId="2" borderId="41" xfId="0" applyNumberFormat="1" applyFont="1" applyFill="1" applyBorder="1" applyAlignment="1">
      <alignment horizontal="right" vertical="center" wrapText="1"/>
    </xf>
    <xf numFmtId="164" fontId="17" fillId="2" borderId="42" xfId="0" applyNumberFormat="1" applyFont="1" applyFill="1" applyBorder="1" applyAlignment="1">
      <alignment horizontal="right" vertical="center" wrapText="1"/>
    </xf>
    <xf numFmtId="3" fontId="9" fillId="2" borderId="42" xfId="0" applyNumberFormat="1" applyFont="1" applyFill="1" applyBorder="1" applyAlignment="1">
      <alignment horizontal="right" vertical="center" wrapText="1"/>
    </xf>
    <xf numFmtId="164" fontId="17" fillId="2" borderId="14" xfId="0" applyNumberFormat="1" applyFont="1" applyFill="1" applyBorder="1" applyAlignment="1">
      <alignment horizontal="right" vertical="center" wrapText="1"/>
    </xf>
    <xf numFmtId="3" fontId="9" fillId="2" borderId="41" xfId="0" applyNumberFormat="1" applyFont="1" applyFill="1" applyBorder="1" applyAlignment="1">
      <alignment horizontal="right" vertical="center"/>
    </xf>
    <xf numFmtId="164" fontId="17" fillId="2" borderId="57" xfId="0" applyNumberFormat="1" applyFont="1" applyFill="1" applyBorder="1" applyAlignment="1">
      <alignment horizontal="right" vertical="center" wrapText="1"/>
    </xf>
    <xf numFmtId="164" fontId="17" fillId="2" borderId="45" xfId="0" applyNumberFormat="1" applyFont="1" applyFill="1" applyBorder="1" applyAlignment="1">
      <alignment horizontal="right" vertical="center" wrapText="1"/>
    </xf>
    <xf numFmtId="164" fontId="17" fillId="2" borderId="22" xfId="0" applyNumberFormat="1" applyFont="1" applyFill="1" applyBorder="1" applyAlignment="1">
      <alignment horizontal="right" vertical="center" wrapText="1"/>
    </xf>
    <xf numFmtId="3" fontId="9" fillId="2" borderId="47" xfId="0" applyNumberFormat="1" applyFont="1" applyFill="1" applyBorder="1" applyAlignment="1">
      <alignment horizontal="right" vertical="center"/>
    </xf>
    <xf numFmtId="164" fontId="17" fillId="2" borderId="69" xfId="0" applyNumberFormat="1" applyFont="1" applyFill="1" applyBorder="1" applyAlignment="1">
      <alignment horizontal="right" vertical="center" wrapText="1"/>
    </xf>
    <xf numFmtId="164" fontId="17" fillId="2" borderId="59" xfId="0" applyNumberFormat="1" applyFont="1" applyFill="1" applyBorder="1" applyAlignment="1">
      <alignment horizontal="right" vertical="center" wrapText="1"/>
    </xf>
    <xf numFmtId="164" fontId="17" fillId="2" borderId="18" xfId="0" applyNumberFormat="1" applyFont="1" applyFill="1" applyBorder="1" applyAlignment="1">
      <alignment horizontal="right" vertical="center" wrapText="1"/>
    </xf>
    <xf numFmtId="3" fontId="9" fillId="2" borderId="61" xfId="0" applyNumberFormat="1" applyFont="1" applyFill="1" applyBorder="1" applyAlignment="1">
      <alignment horizontal="right" vertical="center"/>
    </xf>
    <xf numFmtId="164" fontId="17" fillId="2" borderId="58" xfId="0" applyNumberFormat="1" applyFont="1" applyFill="1" applyBorder="1" applyAlignment="1">
      <alignment horizontal="right" vertical="center" wrapText="1"/>
    </xf>
    <xf numFmtId="3" fontId="12" fillId="4" borderId="8" xfId="0" applyNumberFormat="1" applyFont="1" applyFill="1" applyBorder="1" applyAlignment="1">
      <alignment horizontal="right" vertical="center"/>
    </xf>
    <xf numFmtId="3" fontId="9" fillId="2" borderId="47" xfId="0" applyNumberFormat="1" applyFont="1" applyFill="1" applyBorder="1" applyAlignment="1">
      <alignment horizontal="right" vertical="center" wrapText="1"/>
    </xf>
    <xf numFmtId="3" fontId="9" fillId="2" borderId="45" xfId="0" applyNumberFormat="1" applyFont="1" applyFill="1" applyBorder="1" applyAlignment="1">
      <alignment horizontal="right" vertical="center" wrapText="1"/>
    </xf>
    <xf numFmtId="0" fontId="4" fillId="0" borderId="22" xfId="0" applyFont="1" applyBorder="1" applyAlignment="1">
      <alignment vertical="center"/>
    </xf>
    <xf numFmtId="164" fontId="17" fillId="0" borderId="45" xfId="0" applyNumberFormat="1" applyFont="1" applyBorder="1" applyAlignment="1">
      <alignment horizontal="right" vertical="center" wrapText="1"/>
    </xf>
    <xf numFmtId="164" fontId="17" fillId="0" borderId="22" xfId="0" applyNumberFormat="1" applyFont="1" applyBorder="1" applyAlignment="1">
      <alignment horizontal="right" vertical="center" wrapText="1"/>
    </xf>
    <xf numFmtId="3" fontId="9" fillId="0" borderId="47" xfId="0" applyNumberFormat="1" applyFont="1" applyBorder="1" applyAlignment="1">
      <alignment horizontal="right" vertical="center"/>
    </xf>
    <xf numFmtId="164" fontId="17" fillId="0" borderId="69" xfId="0" applyNumberFormat="1" applyFont="1" applyBorder="1" applyAlignment="1">
      <alignment horizontal="right" vertical="center" wrapText="1"/>
    </xf>
    <xf numFmtId="3" fontId="9" fillId="2" borderId="49" xfId="0" applyNumberFormat="1" applyFont="1" applyFill="1" applyBorder="1" applyAlignment="1">
      <alignment horizontal="right" vertical="center" wrapText="1"/>
    </xf>
    <xf numFmtId="164" fontId="17" fillId="2" borderId="50" xfId="0" applyNumberFormat="1" applyFont="1" applyFill="1" applyBorder="1" applyAlignment="1">
      <alignment horizontal="right" vertical="center" wrapText="1"/>
    </xf>
    <xf numFmtId="3" fontId="9" fillId="2" borderId="70" xfId="0" applyNumberFormat="1" applyFont="1" applyFill="1" applyBorder="1" applyAlignment="1">
      <alignment horizontal="right" vertical="center" wrapText="1"/>
    </xf>
    <xf numFmtId="164" fontId="17" fillId="2" borderId="26" xfId="0" applyNumberFormat="1" applyFont="1" applyFill="1" applyBorder="1" applyAlignment="1">
      <alignment horizontal="right" vertical="center" wrapText="1"/>
    </xf>
    <xf numFmtId="3" fontId="9" fillId="2" borderId="49" xfId="0" applyNumberFormat="1" applyFont="1" applyFill="1" applyBorder="1" applyAlignment="1">
      <alignment horizontal="right" vertical="center"/>
    </xf>
    <xf numFmtId="164" fontId="17" fillId="2" borderId="71" xfId="0" applyNumberFormat="1" applyFont="1" applyFill="1" applyBorder="1" applyAlignment="1">
      <alignment horizontal="right" vertical="center" wrapText="1"/>
    </xf>
    <xf numFmtId="0" fontId="10" fillId="2" borderId="29" xfId="0" applyFont="1" applyFill="1" applyBorder="1" applyAlignment="1">
      <alignment vertical="center" wrapText="1"/>
    </xf>
    <xf numFmtId="0" fontId="12" fillId="2" borderId="72" xfId="0" applyFont="1" applyFill="1" applyBorder="1" applyAlignment="1">
      <alignment horizontal="centerContinuous" vertical="center"/>
    </xf>
    <xf numFmtId="0" fontId="10" fillId="2" borderId="35" xfId="0" applyFont="1" applyFill="1" applyBorder="1" applyAlignment="1">
      <alignment horizontal="centerContinuous" vertical="center"/>
    </xf>
    <xf numFmtId="3" fontId="12" fillId="4" borderId="8" xfId="0" applyNumberFormat="1" applyFont="1" applyFill="1" applyBorder="1" applyAlignment="1">
      <alignment vertical="center" wrapText="1"/>
    </xf>
    <xf numFmtId="164" fontId="12" fillId="4" borderId="56" xfId="0" applyNumberFormat="1" applyFont="1" applyFill="1" applyBorder="1" applyAlignment="1">
      <alignment vertical="center" wrapText="1"/>
    </xf>
    <xf numFmtId="3" fontId="9" fillId="2" borderId="41" xfId="0" applyNumberFormat="1" applyFont="1" applyFill="1" applyBorder="1" applyAlignment="1">
      <alignment vertical="center" wrapText="1"/>
    </xf>
    <xf numFmtId="164" fontId="17" fillId="2" borderId="57" xfId="0" applyNumberFormat="1" applyFont="1" applyFill="1" applyBorder="1" applyAlignment="1">
      <alignment vertical="center" wrapText="1"/>
    </xf>
    <xf numFmtId="164" fontId="17" fillId="2" borderId="69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vertical="center"/>
    </xf>
    <xf numFmtId="0" fontId="10" fillId="2" borderId="22" xfId="0" applyFont="1" applyFill="1" applyBorder="1" applyAlignment="1">
      <alignment vertical="center"/>
    </xf>
    <xf numFmtId="164" fontId="17" fillId="2" borderId="58" xfId="0" applyNumberFormat="1" applyFont="1" applyFill="1" applyBorder="1" applyAlignment="1">
      <alignment vertical="center" wrapText="1"/>
    </xf>
    <xf numFmtId="164" fontId="6" fillId="4" borderId="56" xfId="0" applyNumberFormat="1" applyFont="1" applyFill="1" applyBorder="1" applyAlignment="1">
      <alignment horizontal="right" vertical="center"/>
    </xf>
    <xf numFmtId="3" fontId="9" fillId="2" borderId="47" xfId="0" applyNumberFormat="1" applyFont="1" applyFill="1" applyBorder="1" applyAlignment="1">
      <alignment vertical="center" wrapText="1"/>
    </xf>
    <xf numFmtId="3" fontId="9" fillId="2" borderId="49" xfId="0" applyNumberFormat="1" applyFont="1" applyFill="1" applyBorder="1" applyAlignment="1">
      <alignment vertical="center" wrapText="1"/>
    </xf>
    <xf numFmtId="164" fontId="17" fillId="2" borderId="71" xfId="0" applyNumberFormat="1" applyFont="1" applyFill="1" applyBorder="1" applyAlignment="1">
      <alignment vertical="center" wrapText="1"/>
    </xf>
    <xf numFmtId="3" fontId="9" fillId="0" borderId="0" xfId="0" applyNumberFormat="1" applyFont="1" applyAlignment="1">
      <alignment vertical="center" wrapText="1"/>
    </xf>
    <xf numFmtId="165" fontId="17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vertical="center"/>
    </xf>
    <xf numFmtId="49" fontId="5" fillId="2" borderId="0" xfId="0" applyNumberFormat="1" applyFont="1" applyFill="1" applyAlignment="1">
      <alignment vertical="center"/>
    </xf>
    <xf numFmtId="0" fontId="10" fillId="0" borderId="0" xfId="0" applyFont="1"/>
    <xf numFmtId="0" fontId="6" fillId="2" borderId="12" xfId="0" applyFont="1" applyFill="1" applyBorder="1" applyAlignment="1">
      <alignment vertical="center"/>
    </xf>
    <xf numFmtId="0" fontId="6" fillId="2" borderId="13" xfId="0" applyFont="1" applyFill="1" applyBorder="1" applyAlignment="1">
      <alignment horizontal="right" vertical="center"/>
    </xf>
    <xf numFmtId="3" fontId="8" fillId="3" borderId="13" xfId="0" applyNumberFormat="1" applyFont="1" applyFill="1" applyBorder="1" applyAlignment="1">
      <alignment vertical="center" wrapText="1"/>
    </xf>
    <xf numFmtId="164" fontId="8" fillId="3" borderId="56" xfId="0" applyNumberFormat="1" applyFont="1" applyFill="1" applyBorder="1" applyAlignment="1">
      <alignment vertical="center" wrapText="1"/>
    </xf>
    <xf numFmtId="3" fontId="8" fillId="4" borderId="13" xfId="0" applyNumberFormat="1" applyFont="1" applyFill="1" applyBorder="1" applyAlignment="1">
      <alignment vertical="center" wrapText="1"/>
    </xf>
    <xf numFmtId="164" fontId="7" fillId="4" borderId="56" xfId="0" applyNumberFormat="1" applyFont="1" applyFill="1" applyBorder="1" applyAlignment="1">
      <alignment horizontal="right" vertical="center"/>
    </xf>
    <xf numFmtId="3" fontId="4" fillId="2" borderId="15" xfId="0" quotePrefix="1" applyNumberFormat="1" applyFont="1" applyFill="1" applyBorder="1" applyAlignment="1">
      <alignment horizontal="right" vertical="center"/>
    </xf>
    <xf numFmtId="164" fontId="5" fillId="2" borderId="57" xfId="0" applyNumberFormat="1" applyFont="1" applyFill="1" applyBorder="1" applyAlignment="1">
      <alignment horizontal="right" vertical="center"/>
    </xf>
    <xf numFmtId="0" fontId="4" fillId="0" borderId="14" xfId="0" applyFont="1" applyBorder="1" applyAlignment="1">
      <alignment horizontal="left" vertical="center" indent="1"/>
    </xf>
    <xf numFmtId="0" fontId="4" fillId="0" borderId="22" xfId="0" applyFont="1" applyBorder="1" applyAlignment="1">
      <alignment horizontal="left" vertical="center" indent="1"/>
    </xf>
    <xf numFmtId="0" fontId="4" fillId="0" borderId="26" xfId="0" applyFont="1" applyBorder="1" applyAlignment="1">
      <alignment horizontal="left" vertical="center" wrapText="1" indent="1"/>
    </xf>
    <xf numFmtId="3" fontId="4" fillId="2" borderId="73" xfId="0" quotePrefix="1" applyNumberFormat="1" applyFont="1" applyFill="1" applyBorder="1" applyAlignment="1">
      <alignment horizontal="right" vertical="center"/>
    </xf>
    <xf numFmtId="164" fontId="5" fillId="2" borderId="7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49" fontId="12" fillId="0" borderId="0" xfId="0" applyNumberFormat="1" applyFont="1" applyAlignment="1">
      <alignment horizontal="left" vertical="center" wrapText="1"/>
    </xf>
    <xf numFmtId="0" fontId="7" fillId="2" borderId="9" xfId="0" applyFont="1" applyFill="1" applyBorder="1" applyAlignment="1">
      <alignment horizontal="right" vertical="center"/>
    </xf>
    <xf numFmtId="0" fontId="12" fillId="3" borderId="12" xfId="0" applyFont="1" applyFill="1" applyBorder="1" applyAlignment="1">
      <alignment vertical="center"/>
    </xf>
    <xf numFmtId="3" fontId="12" fillId="3" borderId="39" xfId="0" applyNumberFormat="1" applyFont="1" applyFill="1" applyBorder="1" applyAlignment="1">
      <alignment horizontal="right" vertical="center"/>
    </xf>
    <xf numFmtId="3" fontId="12" fillId="3" borderId="12" xfId="0" applyNumberFormat="1" applyFont="1" applyFill="1" applyBorder="1" applyAlignment="1">
      <alignment horizontal="right" vertical="center"/>
    </xf>
    <xf numFmtId="3" fontId="12" fillId="3" borderId="40" xfId="0" applyNumberFormat="1" applyFont="1" applyFill="1" applyBorder="1" applyAlignment="1">
      <alignment horizontal="right" vertical="center"/>
    </xf>
    <xf numFmtId="3" fontId="10" fillId="3" borderId="9" xfId="0" applyNumberFormat="1" applyFont="1" applyFill="1" applyBorder="1" applyAlignment="1">
      <alignment horizontal="right" vertical="center"/>
    </xf>
    <xf numFmtId="0" fontId="12" fillId="4" borderId="12" xfId="0" applyFont="1" applyFill="1" applyBorder="1" applyAlignment="1">
      <alignment vertical="center"/>
    </xf>
    <xf numFmtId="165" fontId="13" fillId="4" borderId="39" xfId="0" applyNumberFormat="1" applyFont="1" applyFill="1" applyBorder="1" applyAlignment="1">
      <alignment horizontal="right" vertical="center" wrapText="1"/>
    </xf>
    <xf numFmtId="165" fontId="13" fillId="4" borderId="12" xfId="0" applyNumberFormat="1" applyFont="1" applyFill="1" applyBorder="1" applyAlignment="1">
      <alignment horizontal="right" vertical="center" wrapText="1"/>
    </xf>
    <xf numFmtId="165" fontId="13" fillId="4" borderId="40" xfId="0" applyNumberFormat="1" applyFont="1" applyFill="1" applyBorder="1" applyAlignment="1">
      <alignment horizontal="right" vertical="center" wrapText="1"/>
    </xf>
    <xf numFmtId="165" fontId="13" fillId="4" borderId="9" xfId="0" applyNumberFormat="1" applyFont="1" applyFill="1" applyBorder="1" applyAlignment="1">
      <alignment horizontal="right" vertical="center" wrapText="1"/>
    </xf>
    <xf numFmtId="0" fontId="10" fillId="2" borderId="14" xfId="0" applyFont="1" applyFill="1" applyBorder="1" applyAlignment="1">
      <alignment vertical="center"/>
    </xf>
    <xf numFmtId="165" fontId="11" fillId="2" borderId="42" xfId="0" applyNumberFormat="1" applyFont="1" applyFill="1" applyBorder="1" applyAlignment="1">
      <alignment horizontal="right" vertical="center" wrapText="1"/>
    </xf>
    <xf numFmtId="165" fontId="11" fillId="2" borderId="14" xfId="0" applyNumberFormat="1" applyFont="1" applyFill="1" applyBorder="1" applyAlignment="1">
      <alignment horizontal="right" vertical="center" wrapText="1"/>
    </xf>
    <xf numFmtId="165" fontId="11" fillId="2" borderId="43" xfId="0" applyNumberFormat="1" applyFont="1" applyFill="1" applyBorder="1" applyAlignment="1">
      <alignment horizontal="right" vertical="center" wrapText="1"/>
    </xf>
    <xf numFmtId="165" fontId="11" fillId="2" borderId="44" xfId="0" applyNumberFormat="1" applyFont="1" applyFill="1" applyBorder="1" applyAlignment="1">
      <alignment horizontal="right" vertical="center" wrapText="1"/>
    </xf>
    <xf numFmtId="165" fontId="11" fillId="2" borderId="45" xfId="0" applyNumberFormat="1" applyFont="1" applyFill="1" applyBorder="1" applyAlignment="1">
      <alignment horizontal="right" vertical="center" wrapText="1"/>
    </xf>
    <xf numFmtId="165" fontId="11" fillId="2" borderId="22" xfId="0" applyNumberFormat="1" applyFont="1" applyFill="1" applyBorder="1" applyAlignment="1">
      <alignment horizontal="right" vertical="center" wrapText="1"/>
    </xf>
    <xf numFmtId="165" fontId="11" fillId="2" borderId="46" xfId="0" applyNumberFormat="1" applyFont="1" applyFill="1" applyBorder="1" applyAlignment="1">
      <alignment horizontal="right" vertical="center" wrapText="1"/>
    </xf>
    <xf numFmtId="165" fontId="11" fillId="2" borderId="48" xfId="0" applyNumberFormat="1" applyFont="1" applyFill="1" applyBorder="1" applyAlignment="1">
      <alignment horizontal="right" vertical="center" wrapText="1"/>
    </xf>
    <xf numFmtId="0" fontId="10" fillId="2" borderId="18" xfId="0" applyFont="1" applyFill="1" applyBorder="1" applyAlignment="1">
      <alignment vertical="center"/>
    </xf>
    <xf numFmtId="165" fontId="11" fillId="2" borderId="59" xfId="0" applyNumberFormat="1" applyFont="1" applyFill="1" applyBorder="1" applyAlignment="1">
      <alignment horizontal="right" vertical="center" wrapText="1"/>
    </xf>
    <xf numFmtId="3" fontId="10" fillId="2" borderId="59" xfId="0" applyNumberFormat="1" applyFont="1" applyFill="1" applyBorder="1" applyAlignment="1">
      <alignment horizontal="right" vertical="center" wrapText="1"/>
    </xf>
    <xf numFmtId="165" fontId="11" fillId="2" borderId="18" xfId="0" applyNumberFormat="1" applyFont="1" applyFill="1" applyBorder="1" applyAlignment="1">
      <alignment horizontal="right" vertical="center" wrapText="1"/>
    </xf>
    <xf numFmtId="165" fontId="11" fillId="2" borderId="60" xfId="0" applyNumberFormat="1" applyFont="1" applyFill="1" applyBorder="1" applyAlignment="1">
      <alignment horizontal="right" vertical="center" wrapText="1"/>
    </xf>
    <xf numFmtId="165" fontId="11" fillId="2" borderId="62" xfId="0" applyNumberFormat="1" applyFont="1" applyFill="1" applyBorder="1" applyAlignment="1">
      <alignment horizontal="right" vertical="center" wrapText="1"/>
    </xf>
    <xf numFmtId="0" fontId="10" fillId="2" borderId="26" xfId="0" applyFont="1" applyFill="1" applyBorder="1" applyAlignment="1">
      <alignment vertical="center"/>
    </xf>
    <xf numFmtId="165" fontId="11" fillId="2" borderId="50" xfId="0" applyNumberFormat="1" applyFont="1" applyFill="1" applyBorder="1" applyAlignment="1">
      <alignment horizontal="right" vertical="center" wrapText="1"/>
    </xf>
    <xf numFmtId="165" fontId="11" fillId="2" borderId="26" xfId="0" applyNumberFormat="1" applyFont="1" applyFill="1" applyBorder="1" applyAlignment="1">
      <alignment horizontal="right" vertical="center" wrapText="1"/>
    </xf>
    <xf numFmtId="165" fontId="11" fillId="2" borderId="51" xfId="0" applyNumberFormat="1" applyFont="1" applyFill="1" applyBorder="1" applyAlignment="1">
      <alignment horizontal="right" vertical="center" wrapText="1"/>
    </xf>
    <xf numFmtId="165" fontId="11" fillId="2" borderId="52" xfId="0" applyNumberFormat="1" applyFont="1" applyFill="1" applyBorder="1" applyAlignment="1">
      <alignment horizontal="right" vertical="center" wrapText="1"/>
    </xf>
    <xf numFmtId="49" fontId="6" fillId="2" borderId="0" xfId="0" applyNumberFormat="1" applyFont="1" applyFill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164" fontId="12" fillId="3" borderId="56" xfId="0" applyNumberFormat="1" applyFont="1" applyFill="1" applyBorder="1" applyAlignment="1">
      <alignment vertical="center"/>
    </xf>
    <xf numFmtId="3" fontId="4" fillId="2" borderId="23" xfId="0" quotePrefix="1" applyNumberFormat="1" applyFont="1" applyFill="1" applyBorder="1" applyAlignment="1">
      <alignment horizontal="right" vertical="center"/>
    </xf>
    <xf numFmtId="164" fontId="5" fillId="2" borderId="69" xfId="0" applyNumberFormat="1" applyFont="1" applyFill="1" applyBorder="1" applyAlignment="1">
      <alignment horizontal="right" vertical="center"/>
    </xf>
    <xf numFmtId="3" fontId="4" fillId="2" borderId="19" xfId="0" quotePrefix="1" applyNumberFormat="1" applyFont="1" applyFill="1" applyBorder="1" applyAlignment="1">
      <alignment horizontal="right" vertical="center"/>
    </xf>
    <xf numFmtId="164" fontId="5" fillId="2" borderId="58" xfId="0" applyNumberFormat="1" applyFont="1" applyFill="1" applyBorder="1" applyAlignment="1">
      <alignment horizontal="right" vertical="center"/>
    </xf>
    <xf numFmtId="49" fontId="12" fillId="4" borderId="12" xfId="0" applyNumberFormat="1" applyFont="1" applyFill="1" applyBorder="1" applyAlignment="1">
      <alignment vertical="center" wrapText="1"/>
    </xf>
    <xf numFmtId="3" fontId="6" fillId="4" borderId="13" xfId="0" quotePrefix="1" applyNumberFormat="1" applyFont="1" applyFill="1" applyBorder="1" applyAlignment="1">
      <alignment horizontal="right" vertical="center"/>
    </xf>
    <xf numFmtId="3" fontId="10" fillId="0" borderId="0" xfId="0" applyNumberFormat="1" applyFont="1"/>
    <xf numFmtId="0" fontId="18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74" xfId="0" applyFont="1" applyBorder="1" applyAlignment="1">
      <alignment vertical="center" wrapText="1"/>
    </xf>
    <xf numFmtId="0" fontId="1" fillId="0" borderId="74" xfId="0" applyFont="1" applyBorder="1" applyAlignment="1">
      <alignment vertical="center"/>
    </xf>
    <xf numFmtId="0" fontId="1" fillId="0" borderId="75" xfId="0" applyFont="1" applyBorder="1" applyAlignment="1">
      <alignment vertical="center"/>
    </xf>
    <xf numFmtId="0" fontId="1" fillId="0" borderId="76" xfId="0" applyFont="1" applyBorder="1" applyAlignment="1">
      <alignment vertical="center"/>
    </xf>
    <xf numFmtId="0" fontId="1" fillId="3" borderId="10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horizontal="right" vertical="center"/>
    </xf>
    <xf numFmtId="0" fontId="1" fillId="3" borderId="11" xfId="0" applyFont="1" applyFill="1" applyBorder="1" applyAlignment="1">
      <alignment horizontal="right" vertical="center"/>
    </xf>
    <xf numFmtId="0" fontId="1" fillId="3" borderId="63" xfId="0" applyFont="1" applyFill="1" applyBorder="1" applyAlignment="1">
      <alignment horizontal="right" vertical="center"/>
    </xf>
    <xf numFmtId="0" fontId="0" fillId="0" borderId="14" xfId="0" applyBorder="1" applyAlignment="1">
      <alignment vertical="center" wrapText="1"/>
    </xf>
    <xf numFmtId="3" fontId="0" fillId="0" borderId="14" xfId="0" applyNumberFormat="1" applyBorder="1" applyAlignment="1">
      <alignment vertical="center"/>
    </xf>
    <xf numFmtId="3" fontId="0" fillId="0" borderId="15" xfId="0" applyNumberFormat="1" applyBorder="1" applyAlignment="1">
      <alignment vertical="center"/>
    </xf>
    <xf numFmtId="3" fontId="0" fillId="0" borderId="77" xfId="0" applyNumberFormat="1" applyBorder="1" applyAlignment="1">
      <alignment vertical="center"/>
    </xf>
    <xf numFmtId="0" fontId="19" fillId="0" borderId="22" xfId="0" applyFont="1" applyBorder="1" applyAlignment="1">
      <alignment vertical="center" wrapText="1"/>
    </xf>
    <xf numFmtId="3" fontId="0" fillId="5" borderId="22" xfId="0" applyNumberFormat="1" applyFill="1" applyBorder="1" applyAlignment="1">
      <alignment horizontal="right" vertical="center"/>
    </xf>
    <xf numFmtId="3" fontId="0" fillId="5" borderId="23" xfId="0" applyNumberFormat="1" applyFill="1" applyBorder="1" applyAlignment="1">
      <alignment vertical="center"/>
    </xf>
    <xf numFmtId="3" fontId="0" fillId="0" borderId="23" xfId="0" applyNumberFormat="1" applyBorder="1" applyAlignment="1">
      <alignment vertical="center"/>
    </xf>
    <xf numFmtId="3" fontId="0" fillId="5" borderId="22" xfId="0" applyNumberFormat="1" applyFill="1" applyBorder="1" applyAlignment="1">
      <alignment vertical="center"/>
    </xf>
    <xf numFmtId="166" fontId="0" fillId="6" borderId="78" xfId="0" applyNumberFormat="1" applyFill="1" applyBorder="1" applyAlignment="1">
      <alignment vertical="center"/>
    </xf>
    <xf numFmtId="0" fontId="0" fillId="0" borderId="79" xfId="0" applyBorder="1" applyAlignment="1">
      <alignment vertical="center" wrapText="1"/>
    </xf>
    <xf numFmtId="3" fontId="0" fillId="0" borderId="22" xfId="0" applyNumberFormat="1" applyBorder="1" applyAlignment="1">
      <alignment vertical="center"/>
    </xf>
    <xf numFmtId="167" fontId="0" fillId="6" borderId="23" xfId="0" applyNumberFormat="1" applyFill="1" applyBorder="1" applyAlignment="1">
      <alignment vertical="center"/>
    </xf>
    <xf numFmtId="167" fontId="0" fillId="6" borderId="78" xfId="0" applyNumberFormat="1" applyFill="1" applyBorder="1" applyAlignment="1">
      <alignment vertical="center"/>
    </xf>
    <xf numFmtId="0" fontId="0" fillId="0" borderId="22" xfId="0" applyBorder="1" applyAlignment="1">
      <alignment vertical="center" wrapText="1"/>
    </xf>
    <xf numFmtId="3" fontId="0" fillId="5" borderId="78" xfId="0" applyNumberFormat="1" applyFill="1" applyBorder="1" applyAlignment="1">
      <alignment vertical="center"/>
    </xf>
    <xf numFmtId="3" fontId="0" fillId="0" borderId="78" xfId="0" applyNumberFormat="1" applyBorder="1" applyAlignment="1">
      <alignment vertical="center"/>
    </xf>
    <xf numFmtId="0" fontId="0" fillId="0" borderId="26" xfId="0" applyBorder="1" applyAlignment="1">
      <alignment vertical="center" wrapText="1"/>
    </xf>
    <xf numFmtId="3" fontId="0" fillId="0" borderId="26" xfId="0" applyNumberFormat="1" applyBorder="1" applyAlignment="1">
      <alignment vertical="center"/>
    </xf>
    <xf numFmtId="3" fontId="0" fillId="0" borderId="73" xfId="0" applyNumberFormat="1" applyBorder="1" applyAlignment="1">
      <alignment vertical="center"/>
    </xf>
    <xf numFmtId="3" fontId="0" fillId="5" borderId="73" xfId="0" applyNumberFormat="1" applyFill="1" applyBorder="1" applyAlignment="1">
      <alignment vertical="center"/>
    </xf>
    <xf numFmtId="3" fontId="0" fillId="5" borderId="26" xfId="0" applyNumberFormat="1" applyFill="1" applyBorder="1" applyAlignment="1">
      <alignment vertical="center"/>
    </xf>
    <xf numFmtId="3" fontId="0" fillId="5" borderId="80" xfId="0" applyNumberFormat="1" applyFill="1" applyBorder="1" applyAlignment="1">
      <alignment vertical="center"/>
    </xf>
    <xf numFmtId="0" fontId="1" fillId="3" borderId="12" xfId="0" applyFont="1" applyFill="1" applyBorder="1" applyAlignment="1">
      <alignment vertical="center" wrapText="1"/>
    </xf>
    <xf numFmtId="3" fontId="1" fillId="3" borderId="12" xfId="0" applyNumberFormat="1" applyFont="1" applyFill="1" applyBorder="1" applyAlignment="1">
      <alignment vertical="center"/>
    </xf>
    <xf numFmtId="3" fontId="1" fillId="3" borderId="13" xfId="0" applyNumberFormat="1" applyFont="1" applyFill="1" applyBorder="1" applyAlignment="1">
      <alignment vertical="center"/>
    </xf>
    <xf numFmtId="3" fontId="1" fillId="3" borderId="81" xfId="0" applyNumberFormat="1" applyFont="1" applyFill="1" applyBorder="1" applyAlignment="1">
      <alignment vertical="center"/>
    </xf>
    <xf numFmtId="3" fontId="0" fillId="5" borderId="15" xfId="0" applyNumberFormat="1" applyFill="1" applyBorder="1" applyAlignment="1">
      <alignment vertical="center"/>
    </xf>
    <xf numFmtId="3" fontId="0" fillId="5" borderId="77" xfId="0" applyNumberFormat="1" applyFill="1" applyBorder="1" applyAlignment="1">
      <alignment vertical="center"/>
    </xf>
    <xf numFmtId="0" fontId="19" fillId="0" borderId="82" xfId="0" applyFont="1" applyBorder="1" applyAlignment="1">
      <alignment vertical="center" wrapText="1"/>
    </xf>
    <xf numFmtId="3" fontId="0" fillId="0" borderId="79" xfId="0" applyNumberFormat="1" applyBorder="1" applyAlignment="1">
      <alignment vertical="center"/>
    </xf>
    <xf numFmtId="3" fontId="0" fillId="0" borderId="83" xfId="0" applyNumberFormat="1" applyBorder="1" applyAlignment="1">
      <alignment vertical="center"/>
    </xf>
    <xf numFmtId="3" fontId="0" fillId="0" borderId="80" xfId="0" applyNumberFormat="1" applyBorder="1" applyAlignment="1">
      <alignment vertical="center"/>
    </xf>
    <xf numFmtId="0" fontId="1" fillId="5" borderId="12" xfId="0" applyFont="1" applyFill="1" applyBorder="1" applyAlignment="1">
      <alignment vertical="center" wrapText="1"/>
    </xf>
    <xf numFmtId="3" fontId="1" fillId="5" borderId="12" xfId="0" applyNumberFormat="1" applyFont="1" applyFill="1" applyBorder="1" applyAlignment="1">
      <alignment vertical="center"/>
    </xf>
    <xf numFmtId="3" fontId="1" fillId="5" borderId="13" xfId="0" applyNumberFormat="1" applyFont="1" applyFill="1" applyBorder="1" applyAlignment="1">
      <alignment vertical="center"/>
    </xf>
    <xf numFmtId="3" fontId="1" fillId="5" borderId="81" xfId="0" applyNumberFormat="1" applyFont="1" applyFill="1" applyBorder="1" applyAlignment="1">
      <alignment vertical="center"/>
    </xf>
    <xf numFmtId="0" fontId="1" fillId="0" borderId="84" xfId="0" applyFont="1" applyBorder="1" applyAlignment="1">
      <alignment vertical="center"/>
    </xf>
    <xf numFmtId="3" fontId="1" fillId="0" borderId="12" xfId="0" applyNumberFormat="1" applyFont="1" applyBorder="1" applyAlignment="1">
      <alignment vertical="center"/>
    </xf>
    <xf numFmtId="3" fontId="1" fillId="0" borderId="13" xfId="0" applyNumberFormat="1" applyFont="1" applyBorder="1" applyAlignment="1">
      <alignment vertical="center"/>
    </xf>
    <xf numFmtId="3" fontId="1" fillId="0" borderId="85" xfId="0" applyNumberFormat="1" applyFont="1" applyBorder="1" applyAlignment="1">
      <alignment vertical="center"/>
    </xf>
    <xf numFmtId="3" fontId="1" fillId="0" borderId="40" xfId="0" applyNumberFormat="1" applyFont="1" applyBorder="1" applyAlignment="1">
      <alignment vertical="center"/>
    </xf>
    <xf numFmtId="3" fontId="1" fillId="0" borderId="81" xfId="0" applyNumberFormat="1" applyFont="1" applyBorder="1" applyAlignment="1">
      <alignment vertical="center"/>
    </xf>
    <xf numFmtId="0" fontId="19" fillId="0" borderId="0" xfId="0" applyFont="1"/>
    <xf numFmtId="0" fontId="18" fillId="0" borderId="64" xfId="0" applyFont="1" applyBorder="1" applyAlignment="1">
      <alignment vertical="center"/>
    </xf>
    <xf numFmtId="0" fontId="0" fillId="0" borderId="64" xfId="0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56" xfId="0" applyFont="1" applyBorder="1" applyAlignment="1">
      <alignment horizontal="right" vertical="center"/>
    </xf>
    <xf numFmtId="0" fontId="1" fillId="3" borderId="12" xfId="0" applyFont="1" applyFill="1" applyBorder="1" applyAlignment="1">
      <alignment vertical="center"/>
    </xf>
    <xf numFmtId="0" fontId="1" fillId="3" borderId="12" xfId="0" applyFont="1" applyFill="1" applyBorder="1" applyAlignment="1">
      <alignment horizontal="right" vertical="center"/>
    </xf>
    <xf numFmtId="0" fontId="1" fillId="3" borderId="13" xfId="0" applyFont="1" applyFill="1" applyBorder="1" applyAlignment="1">
      <alignment horizontal="right" vertical="center"/>
    </xf>
    <xf numFmtId="0" fontId="1" fillId="3" borderId="56" xfId="0" applyFont="1" applyFill="1" applyBorder="1" applyAlignment="1">
      <alignment horizontal="right" vertical="center"/>
    </xf>
    <xf numFmtId="0" fontId="0" fillId="0" borderId="14" xfId="0" applyBorder="1" applyAlignment="1">
      <alignment vertical="center"/>
    </xf>
    <xf numFmtId="3" fontId="0" fillId="0" borderId="57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166" fontId="0" fillId="6" borderId="23" xfId="0" applyNumberFormat="1" applyFill="1" applyBorder="1" applyAlignment="1">
      <alignment vertical="center"/>
    </xf>
    <xf numFmtId="3" fontId="0" fillId="0" borderId="69" xfId="0" applyNumberFormat="1" applyBorder="1" applyAlignment="1">
      <alignment vertical="center"/>
    </xf>
    <xf numFmtId="0" fontId="0" fillId="0" borderId="26" xfId="0" applyBorder="1" applyAlignment="1">
      <alignment vertical="center"/>
    </xf>
    <xf numFmtId="3" fontId="0" fillId="0" borderId="71" xfId="0" applyNumberFormat="1" applyBorder="1" applyAlignment="1">
      <alignment vertical="center"/>
    </xf>
    <xf numFmtId="3" fontId="0" fillId="3" borderId="56" xfId="0" applyNumberFormat="1" applyFill="1" applyBorder="1" applyAlignment="1">
      <alignment vertical="center"/>
    </xf>
    <xf numFmtId="0" fontId="0" fillId="0" borderId="82" xfId="0" applyBorder="1" applyAlignment="1">
      <alignment vertical="center" wrapText="1"/>
    </xf>
    <xf numFmtId="3" fontId="1" fillId="3" borderId="56" xfId="0" applyNumberFormat="1" applyFont="1" applyFill="1" applyBorder="1" applyAlignment="1">
      <alignment vertical="center"/>
    </xf>
    <xf numFmtId="0" fontId="1" fillId="5" borderId="12" xfId="0" applyFont="1" applyFill="1" applyBorder="1" applyAlignment="1">
      <alignment vertical="center"/>
    </xf>
    <xf numFmtId="3" fontId="0" fillId="0" borderId="0" xfId="0" applyNumberForma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D3DA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D75CC-ADEF-40C3-80C2-F1FBDBF7D16F}">
  <sheetPr>
    <tabColor rgb="FFD3DAED"/>
  </sheetPr>
  <dimension ref="A1:A20"/>
  <sheetViews>
    <sheetView tabSelected="1" zoomScaleNormal="100" workbookViewId="0"/>
  </sheetViews>
  <sheetFormatPr defaultColWidth="8.77734375" defaultRowHeight="13.8" x14ac:dyDescent="0.3"/>
  <cols>
    <col min="1" max="16384" width="8.77734375" style="261"/>
  </cols>
  <sheetData>
    <row r="1" spans="1:1" x14ac:dyDescent="0.3">
      <c r="A1" s="393" t="s">
        <v>168</v>
      </c>
    </row>
    <row r="2" spans="1:1" x14ac:dyDescent="0.3">
      <c r="A2" s="394"/>
    </row>
    <row r="3" spans="1:1" x14ac:dyDescent="0.3">
      <c r="A3" s="395" t="s">
        <v>169</v>
      </c>
    </row>
    <row r="4" spans="1:1" x14ac:dyDescent="0.3">
      <c r="A4" s="396" t="str">
        <f>'Tabella 2.1b'!A1</f>
        <v>Tabella 2.1b. Ginocchio. Numero di strutture che hanno raccolto dati per il RIAP, per istituzione partecipante (anni 2007-2022)</v>
      </c>
    </row>
    <row r="5" spans="1:1" x14ac:dyDescent="0.3">
      <c r="A5" s="393"/>
    </row>
    <row r="6" spans="1:1" x14ac:dyDescent="0.3">
      <c r="A6" s="395" t="s">
        <v>170</v>
      </c>
    </row>
    <row r="7" spans="1:1" x14ac:dyDescent="0.3">
      <c r="A7" s="396" t="str">
        <f>'Tabella 2.2b'!A1</f>
        <v>Tabella 2.2b. Ginocchio. Numero di interventi RIAP ammessi al controllo di qualità, per istituzione partecipante (anni 2007-2022)</v>
      </c>
    </row>
    <row r="9" spans="1:1" x14ac:dyDescent="0.3">
      <c r="A9" s="395" t="s">
        <v>166</v>
      </c>
    </row>
    <row r="10" spans="1:1" x14ac:dyDescent="0.3">
      <c r="A10" s="396" t="str">
        <f>'Tabella 2.14'!A1</f>
        <v>Tabella 2.14. Ginocchio. Numero di interventi utili per le analisi sugli interventi e completeness, per tipo di intervento (anni 2007-2022)</v>
      </c>
    </row>
    <row r="11" spans="1:1" x14ac:dyDescent="0.3">
      <c r="A11" s="396" t="str">
        <f>'Tabella 2.15'!A1</f>
        <v>Tabella 2.15. Ginocchio. Numero di interventi per tipologia di istituto di ricovero e per tipo di intervento (anni 2007-2022)</v>
      </c>
    </row>
    <row r="12" spans="1:1" x14ac:dyDescent="0.3">
      <c r="A12" s="396" t="str">
        <f>'Tabella 2.16'!A1</f>
        <v>Tabella 2.16. Ginocchio. Numero di interventi per genere e classe di età dei pazienti e per tipo di intervento (anni 2007-2022)</v>
      </c>
    </row>
    <row r="13" spans="1:1" x14ac:dyDescent="0.3">
      <c r="A13" s="396" t="str">
        <f>'Tabella 2.17'!A1</f>
        <v>Tabella 2.17. Ginocchio. Numero di interventi per caratteristiche dell'intervento chirurgico (lato operato e via di accesso) e per tipo di intervento (anni 2007-2022)</v>
      </c>
    </row>
    <row r="14" spans="1:1" x14ac:dyDescent="0.3">
      <c r="A14" s="396" t="str">
        <f>'Tabella 2.18'!A1</f>
        <v>Tabella 2.18. Ginocchio. Numero di interventi primari per causa e tipologia di intervento precedente e per tipo di intervento (anni 2007-2022)</v>
      </c>
    </row>
    <row r="15" spans="1:1" x14ac:dyDescent="0.3">
      <c r="A15" s="396" t="str">
        <f>'Tabella 2.19'!A1</f>
        <v>Tabella 2.19. Ginocchio. Numero di interventi di revisione per causa e tipologia di intervento precedente (anni 2007-2022)</v>
      </c>
    </row>
    <row r="16" spans="1:1" x14ac:dyDescent="0.3">
      <c r="A16" s="396"/>
    </row>
    <row r="17" spans="1:1" x14ac:dyDescent="0.3">
      <c r="A17" s="395" t="s">
        <v>167</v>
      </c>
    </row>
    <row r="18" spans="1:1" x14ac:dyDescent="0.3">
      <c r="A18" s="396" t="str">
        <f>'Tabella 2.20'!A1</f>
        <v>Tabella 2.20. Ginocchio. Numero di interventi utili per le analisi sui dispositivi, per tipo di intervento (anni 2007-2022)</v>
      </c>
    </row>
    <row r="19" spans="1:1" x14ac:dyDescent="0.3">
      <c r="A19" s="396" t="str">
        <f>'Tabella 2.21'!A1</f>
        <v>Tabella 2.21. Ginocchio. Numero di interventi per tipologia di fissazione e per tipo di intervento (anni 2007-2022)</v>
      </c>
    </row>
    <row r="20" spans="1:1" x14ac:dyDescent="0.3">
      <c r="A20" s="396" t="str">
        <f>'Tabella 2.22'!A1</f>
        <v>Tabella 2.22. Ginocchio. Numero di interventi primari per tipo di piatto tibiale (anni 2007-2022)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A5621-1D80-4679-95BF-745D69A1FDF9}">
  <sheetPr>
    <tabColor rgb="FFD3DAED"/>
  </sheetPr>
  <dimension ref="A1:C12"/>
  <sheetViews>
    <sheetView zoomScaleNormal="100" workbookViewId="0"/>
  </sheetViews>
  <sheetFormatPr defaultColWidth="8.77734375" defaultRowHeight="14.55" customHeight="1" x14ac:dyDescent="0.3"/>
  <cols>
    <col min="1" max="1" width="50.44140625" style="261" customWidth="1"/>
    <col min="2" max="16384" width="8.77734375" style="261"/>
  </cols>
  <sheetData>
    <row r="1" spans="1:3" ht="14.55" customHeight="1" thickBot="1" x14ac:dyDescent="0.35">
      <c r="A1" s="57" t="s">
        <v>102</v>
      </c>
      <c r="B1" s="166"/>
      <c r="C1" s="260"/>
    </row>
    <row r="2" spans="1:3" ht="14.55" customHeight="1" thickBot="1" x14ac:dyDescent="0.35">
      <c r="A2" s="262"/>
      <c r="B2" s="263" t="s">
        <v>1</v>
      </c>
      <c r="C2" s="210" t="s">
        <v>2</v>
      </c>
    </row>
    <row r="3" spans="1:3" ht="14.55" customHeight="1" thickBot="1" x14ac:dyDescent="0.35">
      <c r="A3" s="22" t="s">
        <v>7</v>
      </c>
      <c r="B3" s="264">
        <f>B4+B7</f>
        <v>160855</v>
      </c>
      <c r="C3" s="265"/>
    </row>
    <row r="4" spans="1:3" ht="14.55" customHeight="1" thickBot="1" x14ac:dyDescent="0.35">
      <c r="A4" s="27" t="s">
        <v>8</v>
      </c>
      <c r="B4" s="266">
        <f>SUM(B5:B6)</f>
        <v>152283</v>
      </c>
      <c r="C4" s="267">
        <f>B4/B$3*100</f>
        <v>94.670976966833493</v>
      </c>
    </row>
    <row r="5" spans="1:3" ht="14.55" customHeight="1" x14ac:dyDescent="0.3">
      <c r="A5" s="32" t="s">
        <v>9</v>
      </c>
      <c r="B5" s="268">
        <v>123925</v>
      </c>
      <c r="C5" s="269">
        <f>B5/B$4*100</f>
        <v>81.37809210483114</v>
      </c>
    </row>
    <row r="6" spans="1:3" ht="14.55" customHeight="1" thickBot="1" x14ac:dyDescent="0.35">
      <c r="A6" s="37" t="s">
        <v>10</v>
      </c>
      <c r="B6" s="268">
        <v>28358</v>
      </c>
      <c r="C6" s="269">
        <f>B6/B$4*100</f>
        <v>18.621907895168864</v>
      </c>
    </row>
    <row r="7" spans="1:3" ht="14.55" customHeight="1" thickBot="1" x14ac:dyDescent="0.35">
      <c r="A7" s="27" t="s">
        <v>11</v>
      </c>
      <c r="B7" s="266">
        <f>SUM(B8:B11)</f>
        <v>8572</v>
      </c>
      <c r="C7" s="267">
        <f>B7/B$3*100</f>
        <v>5.329023033166516</v>
      </c>
    </row>
    <row r="8" spans="1:3" ht="14.55" customHeight="1" x14ac:dyDescent="0.3">
      <c r="A8" s="270" t="s">
        <v>12</v>
      </c>
      <c r="B8" s="268">
        <v>2019</v>
      </c>
      <c r="C8" s="269">
        <f>B8/B$7*100</f>
        <v>23.553429771348576</v>
      </c>
    </row>
    <row r="9" spans="1:3" ht="14.55" customHeight="1" x14ac:dyDescent="0.3">
      <c r="A9" s="271" t="s">
        <v>13</v>
      </c>
      <c r="B9" s="268">
        <v>6143</v>
      </c>
      <c r="C9" s="269">
        <f>B9/B$7*100</f>
        <v>71.663555762949144</v>
      </c>
    </row>
    <row r="10" spans="1:3" ht="14.55" customHeight="1" x14ac:dyDescent="0.3">
      <c r="A10" s="271" t="s">
        <v>103</v>
      </c>
      <c r="B10" s="268">
        <v>292</v>
      </c>
      <c r="C10" s="269">
        <f>B10/B$7*100</f>
        <v>3.4064395706952868</v>
      </c>
    </row>
    <row r="11" spans="1:3" ht="14.55" customHeight="1" thickBot="1" x14ac:dyDescent="0.35">
      <c r="A11" s="272" t="s">
        <v>15</v>
      </c>
      <c r="B11" s="273">
        <v>118</v>
      </c>
      <c r="C11" s="274">
        <f>B11/B$7*100</f>
        <v>1.3765748950069996</v>
      </c>
    </row>
    <row r="12" spans="1:3" ht="14.55" customHeight="1" x14ac:dyDescent="0.3">
      <c r="A12" s="6" t="s">
        <v>104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CE260-AF93-4D53-A23A-D3380E9A296A}">
  <sheetPr>
    <tabColor rgb="FFD3DAED"/>
  </sheetPr>
  <dimension ref="A1:I37"/>
  <sheetViews>
    <sheetView zoomScaleNormal="100" workbookViewId="0"/>
  </sheetViews>
  <sheetFormatPr defaultColWidth="9.21875" defaultRowHeight="14.55" customHeight="1" x14ac:dyDescent="0.3"/>
  <cols>
    <col min="1" max="1" width="75.44140625" style="55" customWidth="1"/>
    <col min="2" max="2" width="9.77734375" style="55" customWidth="1"/>
    <col min="3" max="3" width="9.77734375" style="56" customWidth="1"/>
    <col min="4" max="4" width="9.77734375" style="110" customWidth="1"/>
    <col min="5" max="5" width="11.21875" style="56" customWidth="1"/>
    <col min="6" max="9" width="9.77734375" style="55" customWidth="1"/>
    <col min="10" max="16384" width="9.21875" style="55"/>
  </cols>
  <sheetData>
    <row r="1" spans="1:9" ht="14.55" customHeight="1" thickBot="1" x14ac:dyDescent="0.35">
      <c r="A1" s="275" t="s">
        <v>105</v>
      </c>
      <c r="B1" s="276"/>
      <c r="C1" s="276"/>
      <c r="D1" s="276"/>
      <c r="E1" s="276"/>
      <c r="F1" s="276"/>
      <c r="G1" s="276"/>
      <c r="H1" s="259"/>
      <c r="I1" s="259"/>
    </row>
    <row r="2" spans="1:9" ht="14.55" customHeight="1" thickBot="1" x14ac:dyDescent="0.35">
      <c r="A2" s="61"/>
      <c r="B2" s="62" t="s">
        <v>19</v>
      </c>
      <c r="C2" s="63"/>
      <c r="D2" s="64"/>
      <c r="E2" s="65"/>
      <c r="F2" s="66" t="s">
        <v>20</v>
      </c>
      <c r="G2" s="67"/>
      <c r="H2" s="68" t="s">
        <v>21</v>
      </c>
      <c r="I2" s="69"/>
    </row>
    <row r="3" spans="1:9" ht="14.55" customHeight="1" thickBot="1" x14ac:dyDescent="0.35">
      <c r="A3" s="70"/>
      <c r="B3" s="62" t="s">
        <v>22</v>
      </c>
      <c r="C3" s="71"/>
      <c r="D3" s="72" t="s">
        <v>23</v>
      </c>
      <c r="E3" s="65"/>
      <c r="F3" s="73"/>
      <c r="G3" s="74"/>
      <c r="H3" s="75"/>
      <c r="I3" s="75"/>
    </row>
    <row r="4" spans="1:9" s="177" customFormat="1" ht="14.55" customHeight="1" thickBot="1" x14ac:dyDescent="0.35">
      <c r="A4" s="117"/>
      <c r="B4" s="81" t="s">
        <v>1</v>
      </c>
      <c r="C4" s="118" t="s">
        <v>2</v>
      </c>
      <c r="D4" s="119" t="s">
        <v>1</v>
      </c>
      <c r="E4" s="120" t="s">
        <v>2</v>
      </c>
      <c r="F4" s="81" t="s">
        <v>1</v>
      </c>
      <c r="G4" s="121" t="s">
        <v>2</v>
      </c>
      <c r="H4" s="81" t="s">
        <v>1</v>
      </c>
      <c r="I4" s="277" t="s">
        <v>2</v>
      </c>
    </row>
    <row r="5" spans="1:9" ht="14.55" customHeight="1" thickBot="1" x14ac:dyDescent="0.35">
      <c r="A5" s="278" t="s">
        <v>106</v>
      </c>
      <c r="B5" s="123">
        <f>B6+B16+B26</f>
        <v>123925</v>
      </c>
      <c r="C5" s="279"/>
      <c r="D5" s="125">
        <f>D6+D16+D26</f>
        <v>28358</v>
      </c>
      <c r="E5" s="280"/>
      <c r="F5" s="123">
        <f>F6+F16+F26</f>
        <v>8572</v>
      </c>
      <c r="G5" s="281"/>
      <c r="H5" s="123">
        <f t="shared" ref="H5:H35" si="0">B5+D5+F5</f>
        <v>160855</v>
      </c>
      <c r="I5" s="282"/>
    </row>
    <row r="6" spans="1:9" ht="14.55" customHeight="1" thickBot="1" x14ac:dyDescent="0.35">
      <c r="A6" s="283" t="s">
        <v>107</v>
      </c>
      <c r="B6" s="83">
        <f>SUM(B7:B15)</f>
        <v>111143</v>
      </c>
      <c r="C6" s="284">
        <f>B6/B$5*100</f>
        <v>89.685696994149694</v>
      </c>
      <c r="D6" s="85">
        <f>SUM(D7:D15)</f>
        <v>26549</v>
      </c>
      <c r="E6" s="285">
        <f>D6/D$5*100</f>
        <v>93.62084773256224</v>
      </c>
      <c r="F6" s="83">
        <f>SUM(F7:F15)</f>
        <v>3399</v>
      </c>
      <c r="G6" s="286">
        <f>F6/F$5*100</f>
        <v>39.652356509566026</v>
      </c>
      <c r="H6" s="83">
        <f>B6+D6+F6</f>
        <v>141091</v>
      </c>
      <c r="I6" s="287">
        <f>H6/H$5*100</f>
        <v>87.713157812937112</v>
      </c>
    </row>
    <row r="7" spans="1:9" ht="14.55" customHeight="1" x14ac:dyDescent="0.3">
      <c r="A7" s="288" t="s">
        <v>108</v>
      </c>
      <c r="B7" s="90">
        <v>83525</v>
      </c>
      <c r="C7" s="289">
        <f t="shared" ref="C7:C15" si="1">B7/B$6*100</f>
        <v>75.150931682607094</v>
      </c>
      <c r="D7" s="92">
        <v>19206</v>
      </c>
      <c r="E7" s="290">
        <f t="shared" ref="E7:E15" si="2">D7/D$6*100</f>
        <v>72.341707785603987</v>
      </c>
      <c r="F7" s="90">
        <v>2454</v>
      </c>
      <c r="G7" s="291">
        <f t="shared" ref="G7:G15" si="3">F7/F$6*100</f>
        <v>72.197705207413946</v>
      </c>
      <c r="H7" s="90">
        <f t="shared" si="0"/>
        <v>105185</v>
      </c>
      <c r="I7" s="292">
        <f t="shared" ref="I7:I15" si="4">H7/H$6*100</f>
        <v>74.551176191252452</v>
      </c>
    </row>
    <row r="8" spans="1:9" ht="14.55" customHeight="1" x14ac:dyDescent="0.3">
      <c r="A8" s="251" t="s">
        <v>109</v>
      </c>
      <c r="B8" s="100">
        <v>1966</v>
      </c>
      <c r="C8" s="293">
        <f t="shared" si="1"/>
        <v>1.7688923279018922</v>
      </c>
      <c r="D8" s="147">
        <v>777</v>
      </c>
      <c r="E8" s="294">
        <f t="shared" si="2"/>
        <v>2.9266639044785112</v>
      </c>
      <c r="F8" s="100">
        <v>107</v>
      </c>
      <c r="G8" s="295">
        <f t="shared" si="3"/>
        <v>3.1479847013827595</v>
      </c>
      <c r="H8" s="100">
        <f t="shared" si="0"/>
        <v>2850</v>
      </c>
      <c r="I8" s="296">
        <f t="shared" si="4"/>
        <v>2.019972925275177</v>
      </c>
    </row>
    <row r="9" spans="1:9" ht="14.55" customHeight="1" x14ac:dyDescent="0.3">
      <c r="A9" s="251" t="s">
        <v>110</v>
      </c>
      <c r="B9" s="100">
        <v>0</v>
      </c>
      <c r="C9" s="293">
        <f t="shared" si="1"/>
        <v>0</v>
      </c>
      <c r="D9" s="147">
        <v>0</v>
      </c>
      <c r="E9" s="294">
        <f t="shared" si="2"/>
        <v>0</v>
      </c>
      <c r="F9" s="100">
        <v>101</v>
      </c>
      <c r="G9" s="295">
        <f t="shared" si="3"/>
        <v>2.9714621947631659</v>
      </c>
      <c r="H9" s="100">
        <f t="shared" si="0"/>
        <v>101</v>
      </c>
      <c r="I9" s="296">
        <f t="shared" si="4"/>
        <v>7.1585005422032597E-2</v>
      </c>
    </row>
    <row r="10" spans="1:9" ht="14.55" customHeight="1" x14ac:dyDescent="0.3">
      <c r="A10" s="251" t="s">
        <v>111</v>
      </c>
      <c r="B10" s="100">
        <v>3538</v>
      </c>
      <c r="C10" s="293">
        <f t="shared" si="1"/>
        <v>3.183286396804117</v>
      </c>
      <c r="D10" s="147">
        <v>1040</v>
      </c>
      <c r="E10" s="294">
        <f t="shared" si="2"/>
        <v>3.9172850201514184</v>
      </c>
      <c r="F10" s="100">
        <v>111</v>
      </c>
      <c r="G10" s="295">
        <f t="shared" si="3"/>
        <v>3.2656663724624888</v>
      </c>
      <c r="H10" s="100">
        <f t="shared" si="0"/>
        <v>4689</v>
      </c>
      <c r="I10" s="296">
        <f t="shared" si="4"/>
        <v>3.323387033900107</v>
      </c>
    </row>
    <row r="11" spans="1:9" ht="14.55" customHeight="1" x14ac:dyDescent="0.3">
      <c r="A11" s="251" t="s">
        <v>112</v>
      </c>
      <c r="B11" s="100">
        <v>22114</v>
      </c>
      <c r="C11" s="293">
        <f t="shared" si="1"/>
        <v>19.896889592686897</v>
      </c>
      <c r="D11" s="147">
        <v>5524</v>
      </c>
      <c r="E11" s="294">
        <f t="shared" si="2"/>
        <v>20.806810049342726</v>
      </c>
      <c r="F11" s="100">
        <v>70</v>
      </c>
      <c r="G11" s="295">
        <f t="shared" si="3"/>
        <v>2.0594292438952633</v>
      </c>
      <c r="H11" s="100">
        <f t="shared" si="0"/>
        <v>27708</v>
      </c>
      <c r="I11" s="296">
        <f t="shared" si="4"/>
        <v>19.638389408254248</v>
      </c>
    </row>
    <row r="12" spans="1:9" ht="14.55" customHeight="1" x14ac:dyDescent="0.3">
      <c r="A12" s="251" t="s">
        <v>113</v>
      </c>
      <c r="B12" s="100">
        <v>0</v>
      </c>
      <c r="C12" s="293">
        <f t="shared" si="1"/>
        <v>0</v>
      </c>
      <c r="D12" s="147">
        <v>0</v>
      </c>
      <c r="E12" s="294">
        <f t="shared" si="2"/>
        <v>0</v>
      </c>
      <c r="F12" s="100">
        <v>6</v>
      </c>
      <c r="G12" s="295">
        <f t="shared" si="3"/>
        <v>0.17652250661959401</v>
      </c>
      <c r="H12" s="100">
        <f t="shared" si="0"/>
        <v>6</v>
      </c>
      <c r="I12" s="296">
        <f t="shared" si="4"/>
        <v>4.2525745795266882E-3</v>
      </c>
    </row>
    <row r="13" spans="1:9" ht="14.55" customHeight="1" x14ac:dyDescent="0.3">
      <c r="A13" s="251" t="s">
        <v>114</v>
      </c>
      <c r="B13" s="100">
        <v>0</v>
      </c>
      <c r="C13" s="293">
        <f t="shared" si="1"/>
        <v>0</v>
      </c>
      <c r="D13" s="147">
        <v>2</v>
      </c>
      <c r="E13" s="294">
        <f t="shared" si="2"/>
        <v>7.5332404233681115E-3</v>
      </c>
      <c r="F13" s="100">
        <v>168</v>
      </c>
      <c r="G13" s="295">
        <f t="shared" si="3"/>
        <v>4.9426301853486319</v>
      </c>
      <c r="H13" s="100">
        <f t="shared" si="0"/>
        <v>170</v>
      </c>
      <c r="I13" s="296">
        <f t="shared" si="4"/>
        <v>0.12048961308658952</v>
      </c>
    </row>
    <row r="14" spans="1:9" ht="14.55" customHeight="1" x14ac:dyDescent="0.3">
      <c r="A14" s="251" t="s">
        <v>115</v>
      </c>
      <c r="B14" s="100">
        <v>0</v>
      </c>
      <c r="C14" s="293">
        <f t="shared" si="1"/>
        <v>0</v>
      </c>
      <c r="D14" s="147">
        <v>0</v>
      </c>
      <c r="E14" s="294">
        <f t="shared" si="2"/>
        <v>0</v>
      </c>
      <c r="F14" s="100">
        <v>60</v>
      </c>
      <c r="G14" s="295">
        <f t="shared" si="3"/>
        <v>1.7652250661959399</v>
      </c>
      <c r="H14" s="100">
        <f t="shared" si="0"/>
        <v>60</v>
      </c>
      <c r="I14" s="296">
        <f t="shared" si="4"/>
        <v>4.2525745795266884E-2</v>
      </c>
    </row>
    <row r="15" spans="1:9" ht="14.55" customHeight="1" thickBot="1" x14ac:dyDescent="0.35">
      <c r="A15" s="297" t="s">
        <v>116</v>
      </c>
      <c r="B15" s="156">
        <v>0</v>
      </c>
      <c r="C15" s="298">
        <f t="shared" si="1"/>
        <v>0</v>
      </c>
      <c r="D15" s="299">
        <v>0</v>
      </c>
      <c r="E15" s="300">
        <f t="shared" si="2"/>
        <v>0</v>
      </c>
      <c r="F15" s="156">
        <v>322</v>
      </c>
      <c r="G15" s="301">
        <f t="shared" si="3"/>
        <v>9.4733745219182115</v>
      </c>
      <c r="H15" s="156">
        <f t="shared" si="0"/>
        <v>322</v>
      </c>
      <c r="I15" s="302">
        <f t="shared" si="4"/>
        <v>0.22822150243459893</v>
      </c>
    </row>
    <row r="16" spans="1:9" ht="14.55" customHeight="1" thickBot="1" x14ac:dyDescent="0.35">
      <c r="A16" s="283" t="s">
        <v>117</v>
      </c>
      <c r="B16" s="83">
        <f>SUM(B17:B25)</f>
        <v>10030</v>
      </c>
      <c r="C16" s="284">
        <f>B16/B$5*100</f>
        <v>8.093605003026024</v>
      </c>
      <c r="D16" s="85">
        <f>SUM(D17:D25)</f>
        <v>762</v>
      </c>
      <c r="E16" s="285">
        <f>D16/D$5*100</f>
        <v>2.6870724310600185</v>
      </c>
      <c r="F16" s="83">
        <f>SUM(F17:F25)</f>
        <v>3469</v>
      </c>
      <c r="G16" s="286">
        <f>F16/F$5*100</f>
        <v>40.46896873541764</v>
      </c>
      <c r="H16" s="83">
        <f t="shared" si="0"/>
        <v>14261</v>
      </c>
      <c r="I16" s="287">
        <f>H16/H$5*100</f>
        <v>8.8657486556215215</v>
      </c>
    </row>
    <row r="17" spans="1:9" ht="14.55" customHeight="1" x14ac:dyDescent="0.3">
      <c r="A17" s="288" t="s">
        <v>108</v>
      </c>
      <c r="B17" s="90">
        <v>9636</v>
      </c>
      <c r="C17" s="289">
        <f t="shared" ref="C17:C25" si="5">B17/B$16*100</f>
        <v>96.071784646061815</v>
      </c>
      <c r="D17" s="92">
        <v>700</v>
      </c>
      <c r="E17" s="290">
        <f t="shared" ref="E17:E25" si="6">D17/D$16*100</f>
        <v>91.863517060367457</v>
      </c>
      <c r="F17" s="90">
        <v>1541</v>
      </c>
      <c r="G17" s="291">
        <f t="shared" ref="G17:G25" si="7">F17/F$16*100</f>
        <v>44.422023637936</v>
      </c>
      <c r="H17" s="90">
        <f t="shared" si="0"/>
        <v>11877</v>
      </c>
      <c r="I17" s="292">
        <f t="shared" ref="I17:I25" si="8">H17/H$16*100</f>
        <v>83.283079727929319</v>
      </c>
    </row>
    <row r="18" spans="1:9" ht="14.55" customHeight="1" x14ac:dyDescent="0.3">
      <c r="A18" s="251" t="s">
        <v>109</v>
      </c>
      <c r="B18" s="100">
        <v>73</v>
      </c>
      <c r="C18" s="293">
        <f t="shared" si="5"/>
        <v>0.72781655034895321</v>
      </c>
      <c r="D18" s="147">
        <v>49</v>
      </c>
      <c r="E18" s="294">
        <f t="shared" si="6"/>
        <v>6.4304461942257225</v>
      </c>
      <c r="F18" s="100">
        <v>126</v>
      </c>
      <c r="G18" s="295">
        <f t="shared" si="7"/>
        <v>3.6321706543672527</v>
      </c>
      <c r="H18" s="100">
        <f t="shared" si="0"/>
        <v>248</v>
      </c>
      <c r="I18" s="296">
        <f t="shared" si="8"/>
        <v>1.7390084846784937</v>
      </c>
    </row>
    <row r="19" spans="1:9" ht="14.55" customHeight="1" x14ac:dyDescent="0.3">
      <c r="A19" s="251" t="s">
        <v>110</v>
      </c>
      <c r="B19" s="100">
        <v>0</v>
      </c>
      <c r="C19" s="293">
        <f t="shared" si="5"/>
        <v>0</v>
      </c>
      <c r="D19" s="147">
        <v>1</v>
      </c>
      <c r="E19" s="294">
        <f t="shared" si="6"/>
        <v>0.13123359580052493</v>
      </c>
      <c r="F19" s="100">
        <v>0</v>
      </c>
      <c r="G19" s="295">
        <f t="shared" si="7"/>
        <v>0</v>
      </c>
      <c r="H19" s="100">
        <f t="shared" si="0"/>
        <v>1</v>
      </c>
      <c r="I19" s="296">
        <f t="shared" si="8"/>
        <v>7.0121309866068302E-3</v>
      </c>
    </row>
    <row r="20" spans="1:9" ht="14.55" customHeight="1" x14ac:dyDescent="0.3">
      <c r="A20" s="251" t="s">
        <v>111</v>
      </c>
      <c r="B20" s="100">
        <v>183</v>
      </c>
      <c r="C20" s="293">
        <f t="shared" si="5"/>
        <v>1.8245264207377865</v>
      </c>
      <c r="D20" s="147">
        <v>3</v>
      </c>
      <c r="E20" s="294">
        <f t="shared" si="6"/>
        <v>0.39370078740157477</v>
      </c>
      <c r="F20" s="100">
        <v>254</v>
      </c>
      <c r="G20" s="295">
        <f t="shared" si="7"/>
        <v>7.321994811184779</v>
      </c>
      <c r="H20" s="100">
        <f t="shared" si="0"/>
        <v>440</v>
      </c>
      <c r="I20" s="296">
        <f t="shared" si="8"/>
        <v>3.0853376341070051</v>
      </c>
    </row>
    <row r="21" spans="1:9" ht="14.55" customHeight="1" x14ac:dyDescent="0.3">
      <c r="A21" s="251" t="s">
        <v>112</v>
      </c>
      <c r="B21" s="100">
        <v>138</v>
      </c>
      <c r="C21" s="293">
        <f t="shared" si="5"/>
        <v>1.3758723828514456</v>
      </c>
      <c r="D21" s="147">
        <v>9</v>
      </c>
      <c r="E21" s="294">
        <f t="shared" si="6"/>
        <v>1.1811023622047243</v>
      </c>
      <c r="F21" s="100">
        <v>1540</v>
      </c>
      <c r="G21" s="295">
        <f t="shared" si="7"/>
        <v>44.393196886710868</v>
      </c>
      <c r="H21" s="100">
        <f t="shared" si="0"/>
        <v>1687</v>
      </c>
      <c r="I21" s="296">
        <f t="shared" si="8"/>
        <v>11.829464974405722</v>
      </c>
    </row>
    <row r="22" spans="1:9" ht="14.55" customHeight="1" x14ac:dyDescent="0.3">
      <c r="A22" s="251" t="s">
        <v>113</v>
      </c>
      <c r="B22" s="100">
        <v>0</v>
      </c>
      <c r="C22" s="293">
        <f t="shared" si="5"/>
        <v>0</v>
      </c>
      <c r="D22" s="147">
        <v>0</v>
      </c>
      <c r="E22" s="294">
        <f t="shared" si="6"/>
        <v>0</v>
      </c>
      <c r="F22" s="100">
        <v>0</v>
      </c>
      <c r="G22" s="295">
        <f t="shared" si="7"/>
        <v>0</v>
      </c>
      <c r="H22" s="100">
        <f t="shared" si="0"/>
        <v>0</v>
      </c>
      <c r="I22" s="296">
        <f t="shared" si="8"/>
        <v>0</v>
      </c>
    </row>
    <row r="23" spans="1:9" ht="14.55" customHeight="1" x14ac:dyDescent="0.3">
      <c r="A23" s="251" t="s">
        <v>114</v>
      </c>
      <c r="B23" s="100">
        <v>0</v>
      </c>
      <c r="C23" s="293">
        <f t="shared" si="5"/>
        <v>0</v>
      </c>
      <c r="D23" s="147">
        <v>0</v>
      </c>
      <c r="E23" s="294">
        <f t="shared" si="6"/>
        <v>0</v>
      </c>
      <c r="F23" s="100">
        <v>2</v>
      </c>
      <c r="G23" s="295">
        <f t="shared" si="7"/>
        <v>5.7653502450273855E-2</v>
      </c>
      <c r="H23" s="100">
        <f t="shared" si="0"/>
        <v>2</v>
      </c>
      <c r="I23" s="296">
        <f t="shared" si="8"/>
        <v>1.402426197321366E-2</v>
      </c>
    </row>
    <row r="24" spans="1:9" ht="14.55" customHeight="1" x14ac:dyDescent="0.3">
      <c r="A24" s="251" t="s">
        <v>115</v>
      </c>
      <c r="B24" s="100">
        <v>0</v>
      </c>
      <c r="C24" s="293">
        <f t="shared" si="5"/>
        <v>0</v>
      </c>
      <c r="D24" s="147">
        <v>0</v>
      </c>
      <c r="E24" s="294">
        <f t="shared" si="6"/>
        <v>0</v>
      </c>
      <c r="F24" s="100">
        <v>1</v>
      </c>
      <c r="G24" s="295">
        <f t="shared" si="7"/>
        <v>2.8826751225136928E-2</v>
      </c>
      <c r="H24" s="100">
        <f t="shared" si="0"/>
        <v>1</v>
      </c>
      <c r="I24" s="296">
        <f t="shared" si="8"/>
        <v>7.0121309866068302E-3</v>
      </c>
    </row>
    <row r="25" spans="1:9" ht="14.55" customHeight="1" thickBot="1" x14ac:dyDescent="0.35">
      <c r="A25" s="297" t="s">
        <v>118</v>
      </c>
      <c r="B25" s="156">
        <v>0</v>
      </c>
      <c r="C25" s="298">
        <f t="shared" si="5"/>
        <v>0</v>
      </c>
      <c r="D25" s="299">
        <v>0</v>
      </c>
      <c r="E25" s="300">
        <f t="shared" si="6"/>
        <v>0</v>
      </c>
      <c r="F25" s="156">
        <v>5</v>
      </c>
      <c r="G25" s="301">
        <f t="shared" si="7"/>
        <v>0.14413375612568463</v>
      </c>
      <c r="H25" s="156">
        <f t="shared" si="0"/>
        <v>5</v>
      </c>
      <c r="I25" s="302">
        <f t="shared" si="8"/>
        <v>3.5060654933034147E-2</v>
      </c>
    </row>
    <row r="26" spans="1:9" ht="14.55" customHeight="1" thickBot="1" x14ac:dyDescent="0.35">
      <c r="A26" s="283" t="s">
        <v>119</v>
      </c>
      <c r="B26" s="83">
        <f>SUM(B27:B35)</f>
        <v>2752</v>
      </c>
      <c r="C26" s="284">
        <f>B26/B$5*100</f>
        <v>2.2206980028242889</v>
      </c>
      <c r="D26" s="85">
        <f>SUM(D27:D35)</f>
        <v>1047</v>
      </c>
      <c r="E26" s="285">
        <f>D26/D$5*100</f>
        <v>3.6920798363777414</v>
      </c>
      <c r="F26" s="83">
        <f>SUM(F27:F35)</f>
        <v>1704</v>
      </c>
      <c r="G26" s="286">
        <f>F26/F$5*100</f>
        <v>19.878674755016331</v>
      </c>
      <c r="H26" s="83">
        <f t="shared" si="0"/>
        <v>5503</v>
      </c>
      <c r="I26" s="287">
        <f>H26/H$5*100</f>
        <v>3.4210935314413602</v>
      </c>
    </row>
    <row r="27" spans="1:9" ht="14.55" customHeight="1" x14ac:dyDescent="0.3">
      <c r="A27" s="288" t="s">
        <v>108</v>
      </c>
      <c r="B27" s="90">
        <v>1419</v>
      </c>
      <c r="C27" s="289">
        <f t="shared" ref="C27:C35" si="9">B27/B$26*100</f>
        <v>51.5625</v>
      </c>
      <c r="D27" s="92">
        <v>763</v>
      </c>
      <c r="E27" s="290">
        <f t="shared" ref="E27:E35" si="10">D27/D$26*100</f>
        <v>72.874880611270299</v>
      </c>
      <c r="F27" s="90">
        <v>1127</v>
      </c>
      <c r="G27" s="291">
        <f t="shared" ref="G27:G35" si="11">F27/F$26*100</f>
        <v>66.13849765258216</v>
      </c>
      <c r="H27" s="90">
        <f t="shared" si="0"/>
        <v>3309</v>
      </c>
      <c r="I27" s="292">
        <f t="shared" ref="I27:I35" si="12">H27/H$26*100</f>
        <v>60.130837724877338</v>
      </c>
    </row>
    <row r="28" spans="1:9" ht="14.55" customHeight="1" x14ac:dyDescent="0.3">
      <c r="A28" s="251" t="s">
        <v>109</v>
      </c>
      <c r="B28" s="100">
        <v>36</v>
      </c>
      <c r="C28" s="293">
        <f t="shared" si="9"/>
        <v>1.308139534883721</v>
      </c>
      <c r="D28" s="147">
        <v>19</v>
      </c>
      <c r="E28" s="294">
        <f t="shared" si="10"/>
        <v>1.8147086914995225</v>
      </c>
      <c r="F28" s="100">
        <v>19</v>
      </c>
      <c r="G28" s="295">
        <f t="shared" si="11"/>
        <v>1.1150234741784038</v>
      </c>
      <c r="H28" s="100">
        <f t="shared" si="0"/>
        <v>74</v>
      </c>
      <c r="I28" s="296">
        <f t="shared" si="12"/>
        <v>1.3447210612393239</v>
      </c>
    </row>
    <row r="29" spans="1:9" s="261" customFormat="1" ht="14.55" customHeight="1" x14ac:dyDescent="0.3">
      <c r="A29" s="251" t="s">
        <v>110</v>
      </c>
      <c r="B29" s="100">
        <v>0</v>
      </c>
      <c r="C29" s="293">
        <f t="shared" si="9"/>
        <v>0</v>
      </c>
      <c r="D29" s="147">
        <v>0</v>
      </c>
      <c r="E29" s="294">
        <f t="shared" si="10"/>
        <v>0</v>
      </c>
      <c r="F29" s="100">
        <v>3</v>
      </c>
      <c r="G29" s="295">
        <f t="shared" si="11"/>
        <v>0.17605633802816903</v>
      </c>
      <c r="H29" s="100">
        <f t="shared" si="0"/>
        <v>3</v>
      </c>
      <c r="I29" s="296">
        <f t="shared" si="12"/>
        <v>5.4515718698891512E-2</v>
      </c>
    </row>
    <row r="30" spans="1:9" s="261" customFormat="1" ht="14.55" customHeight="1" x14ac:dyDescent="0.3">
      <c r="A30" s="251" t="s">
        <v>111</v>
      </c>
      <c r="B30" s="100">
        <v>136</v>
      </c>
      <c r="C30" s="293">
        <f t="shared" si="9"/>
        <v>4.941860465116279</v>
      </c>
      <c r="D30" s="147">
        <v>26</v>
      </c>
      <c r="E30" s="294">
        <f t="shared" si="10"/>
        <v>2.483285577841452</v>
      </c>
      <c r="F30" s="100">
        <v>59</v>
      </c>
      <c r="G30" s="295">
        <f t="shared" si="11"/>
        <v>3.4624413145539905</v>
      </c>
      <c r="H30" s="100">
        <f t="shared" si="0"/>
        <v>221</v>
      </c>
      <c r="I30" s="296">
        <f t="shared" si="12"/>
        <v>4.0159912774850079</v>
      </c>
    </row>
    <row r="31" spans="1:9" ht="14.55" customHeight="1" x14ac:dyDescent="0.3">
      <c r="A31" s="251" t="s">
        <v>112</v>
      </c>
      <c r="B31" s="100">
        <v>1161</v>
      </c>
      <c r="C31" s="293">
        <f t="shared" si="9"/>
        <v>42.1875</v>
      </c>
      <c r="D31" s="147">
        <v>239</v>
      </c>
      <c r="E31" s="294">
        <f t="shared" si="10"/>
        <v>22.827125119388729</v>
      </c>
      <c r="F31" s="100">
        <v>237</v>
      </c>
      <c r="G31" s="295">
        <f t="shared" si="11"/>
        <v>13.908450704225354</v>
      </c>
      <c r="H31" s="100">
        <f t="shared" si="0"/>
        <v>1637</v>
      </c>
      <c r="I31" s="296">
        <f t="shared" si="12"/>
        <v>29.747410503361806</v>
      </c>
    </row>
    <row r="32" spans="1:9" ht="14.55" customHeight="1" x14ac:dyDescent="0.3">
      <c r="A32" s="251" t="s">
        <v>113</v>
      </c>
      <c r="B32" s="100">
        <v>0</v>
      </c>
      <c r="C32" s="293">
        <f t="shared" si="9"/>
        <v>0</v>
      </c>
      <c r="D32" s="147">
        <v>0</v>
      </c>
      <c r="E32" s="294">
        <f t="shared" si="10"/>
        <v>0</v>
      </c>
      <c r="F32" s="100">
        <v>0</v>
      </c>
      <c r="G32" s="295">
        <f t="shared" si="11"/>
        <v>0</v>
      </c>
      <c r="H32" s="100">
        <f t="shared" si="0"/>
        <v>0</v>
      </c>
      <c r="I32" s="296">
        <f t="shared" si="12"/>
        <v>0</v>
      </c>
    </row>
    <row r="33" spans="1:9" ht="14.55" customHeight="1" x14ac:dyDescent="0.3">
      <c r="A33" s="251" t="s">
        <v>114</v>
      </c>
      <c r="B33" s="100">
        <v>0</v>
      </c>
      <c r="C33" s="293">
        <f t="shared" si="9"/>
        <v>0</v>
      </c>
      <c r="D33" s="147">
        <v>0</v>
      </c>
      <c r="E33" s="294">
        <f t="shared" si="10"/>
        <v>0</v>
      </c>
      <c r="F33" s="100">
        <v>21</v>
      </c>
      <c r="G33" s="295">
        <f t="shared" si="11"/>
        <v>1.232394366197183</v>
      </c>
      <c r="H33" s="100">
        <f t="shared" si="0"/>
        <v>21</v>
      </c>
      <c r="I33" s="296">
        <f t="shared" si="12"/>
        <v>0.3816100308922406</v>
      </c>
    </row>
    <row r="34" spans="1:9" ht="14.55" customHeight="1" x14ac:dyDescent="0.3">
      <c r="A34" s="251" t="s">
        <v>115</v>
      </c>
      <c r="B34" s="100">
        <v>0</v>
      </c>
      <c r="C34" s="293">
        <f t="shared" si="9"/>
        <v>0</v>
      </c>
      <c r="D34" s="147">
        <v>0</v>
      </c>
      <c r="E34" s="294">
        <f t="shared" si="10"/>
        <v>0</v>
      </c>
      <c r="F34" s="100">
        <v>2</v>
      </c>
      <c r="G34" s="295">
        <f t="shared" si="11"/>
        <v>0.11737089201877934</v>
      </c>
      <c r="H34" s="100">
        <f t="shared" si="0"/>
        <v>2</v>
      </c>
      <c r="I34" s="296">
        <f t="shared" si="12"/>
        <v>3.6343812465927675E-2</v>
      </c>
    </row>
    <row r="35" spans="1:9" ht="14.55" customHeight="1" thickBot="1" x14ac:dyDescent="0.35">
      <c r="A35" s="303" t="s">
        <v>118</v>
      </c>
      <c r="B35" s="103">
        <v>0</v>
      </c>
      <c r="C35" s="304">
        <f t="shared" si="9"/>
        <v>0</v>
      </c>
      <c r="D35" s="105">
        <v>0</v>
      </c>
      <c r="E35" s="305">
        <f t="shared" si="10"/>
        <v>0</v>
      </c>
      <c r="F35" s="103">
        <v>236</v>
      </c>
      <c r="G35" s="306">
        <f t="shared" si="11"/>
        <v>13.849765258215962</v>
      </c>
      <c r="H35" s="103">
        <f t="shared" si="0"/>
        <v>236</v>
      </c>
      <c r="I35" s="307">
        <f t="shared" si="12"/>
        <v>4.2885698709794662</v>
      </c>
    </row>
    <row r="36" spans="1:9" ht="14.55" customHeight="1" x14ac:dyDescent="0.3">
      <c r="A36" s="55" t="s">
        <v>30</v>
      </c>
      <c r="B36" s="207"/>
      <c r="C36" s="207"/>
      <c r="D36" s="207"/>
      <c r="E36" s="207"/>
      <c r="F36" s="207"/>
      <c r="G36" s="207"/>
      <c r="H36" s="207"/>
      <c r="I36" s="207"/>
    </row>
    <row r="37" spans="1:9" ht="14.55" customHeight="1" x14ac:dyDescent="0.3">
      <c r="A37" s="55" t="s">
        <v>120</v>
      </c>
    </row>
  </sheetData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EA9B7-878A-403E-8144-52D78F638B3D}">
  <sheetPr>
    <tabColor rgb="FFD3DAED"/>
  </sheetPr>
  <dimension ref="A1:C13"/>
  <sheetViews>
    <sheetView zoomScaleNormal="100" workbookViewId="0"/>
  </sheetViews>
  <sheetFormatPr defaultColWidth="8.77734375" defaultRowHeight="14.55" customHeight="1" x14ac:dyDescent="0.3"/>
  <cols>
    <col min="1" max="1" width="57.21875" style="261" bestFit="1" customWidth="1"/>
    <col min="2" max="16384" width="8.77734375" style="261"/>
  </cols>
  <sheetData>
    <row r="1" spans="1:3" ht="14.55" customHeight="1" thickBot="1" x14ac:dyDescent="0.35">
      <c r="A1" s="57" t="s">
        <v>121</v>
      </c>
      <c r="B1" s="308"/>
      <c r="C1" s="308"/>
    </row>
    <row r="2" spans="1:3" ht="14.55" customHeight="1" thickBot="1" x14ac:dyDescent="0.35">
      <c r="A2" s="309"/>
      <c r="B2" s="263" t="s">
        <v>1</v>
      </c>
      <c r="C2" s="210" t="s">
        <v>2</v>
      </c>
    </row>
    <row r="3" spans="1:3" ht="14.55" customHeight="1" thickBot="1" x14ac:dyDescent="0.35">
      <c r="A3" s="22" t="s">
        <v>122</v>
      </c>
      <c r="B3" s="264">
        <f>B4+B8+B12</f>
        <v>152283</v>
      </c>
      <c r="C3" s="310"/>
    </row>
    <row r="4" spans="1:3" ht="14.55" customHeight="1" thickBot="1" x14ac:dyDescent="0.35">
      <c r="A4" s="27" t="s">
        <v>123</v>
      </c>
      <c r="B4" s="266">
        <f>SUM(B5:B7)</f>
        <v>32460</v>
      </c>
      <c r="C4" s="267">
        <f>B4/B$3*100</f>
        <v>21.315576919288432</v>
      </c>
    </row>
    <row r="5" spans="1:3" ht="14.55" customHeight="1" x14ac:dyDescent="0.3">
      <c r="A5" s="32" t="s">
        <v>124</v>
      </c>
      <c r="B5" s="268">
        <v>23052</v>
      </c>
      <c r="C5" s="269">
        <f>B5/B$4*100</f>
        <v>71.016635859519411</v>
      </c>
    </row>
    <row r="6" spans="1:3" ht="14.55" customHeight="1" x14ac:dyDescent="0.3">
      <c r="A6" s="46" t="s">
        <v>125</v>
      </c>
      <c r="B6" s="311">
        <v>7156</v>
      </c>
      <c r="C6" s="312">
        <f>B6/B$4*100</f>
        <v>22.045594577942083</v>
      </c>
    </row>
    <row r="7" spans="1:3" ht="14.55" customHeight="1" thickBot="1" x14ac:dyDescent="0.35">
      <c r="A7" s="37" t="s">
        <v>126</v>
      </c>
      <c r="B7" s="313">
        <v>2252</v>
      </c>
      <c r="C7" s="314">
        <f>B7/B$4*100</f>
        <v>6.9377695625385094</v>
      </c>
    </row>
    <row r="8" spans="1:3" ht="14.55" customHeight="1" thickBot="1" x14ac:dyDescent="0.35">
      <c r="A8" s="27" t="s">
        <v>127</v>
      </c>
      <c r="B8" s="266">
        <f>SUM(B9:B11)</f>
        <v>73057</v>
      </c>
      <c r="C8" s="267">
        <f>B8/B$3*100</f>
        <v>47.974494854973962</v>
      </c>
    </row>
    <row r="9" spans="1:3" ht="14.55" customHeight="1" x14ac:dyDescent="0.3">
      <c r="A9" s="32" t="s">
        <v>124</v>
      </c>
      <c r="B9" s="268">
        <v>69510</v>
      </c>
      <c r="C9" s="269">
        <f>B9/B$8*100</f>
        <v>95.144886869156963</v>
      </c>
    </row>
    <row r="10" spans="1:3" ht="14.55" customHeight="1" x14ac:dyDescent="0.3">
      <c r="A10" s="46" t="s">
        <v>128</v>
      </c>
      <c r="B10" s="311">
        <v>2881</v>
      </c>
      <c r="C10" s="312">
        <f>B10/B$8*100</f>
        <v>3.94349617422013</v>
      </c>
    </row>
    <row r="11" spans="1:3" ht="14.55" customHeight="1" thickBot="1" x14ac:dyDescent="0.35">
      <c r="A11" s="37" t="s">
        <v>126</v>
      </c>
      <c r="B11" s="313">
        <v>666</v>
      </c>
      <c r="C11" s="314">
        <f>B11/B$8*100</f>
        <v>0.91161695662291087</v>
      </c>
    </row>
    <row r="12" spans="1:3" ht="14.55" customHeight="1" thickBot="1" x14ac:dyDescent="0.35">
      <c r="A12" s="315" t="s">
        <v>129</v>
      </c>
      <c r="B12" s="316">
        <v>46766</v>
      </c>
      <c r="C12" s="267">
        <f>B12/B$3*100</f>
        <v>30.70992822573761</v>
      </c>
    </row>
    <row r="13" spans="1:3" ht="14.55" customHeight="1" x14ac:dyDescent="0.3">
      <c r="A13" s="261" t="s">
        <v>130</v>
      </c>
      <c r="B13" s="31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E0921-3C69-4DAA-96A5-AC504B9022BF}">
  <sheetPr>
    <tabColor rgb="FFD3DAED"/>
  </sheetPr>
  <dimension ref="A1:Q32"/>
  <sheetViews>
    <sheetView zoomScaleNormal="100" workbookViewId="0"/>
  </sheetViews>
  <sheetFormatPr defaultRowHeight="14.4" x14ac:dyDescent="0.3"/>
  <cols>
    <col min="1" max="1" width="52.44140625" customWidth="1"/>
    <col min="3" max="15" width="8.88671875" customWidth="1"/>
  </cols>
  <sheetData>
    <row r="1" spans="1:17" ht="15" thickBot="1" x14ac:dyDescent="0.35">
      <c r="A1" s="318" t="s">
        <v>131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  <c r="O1" s="319"/>
      <c r="P1" s="319"/>
    </row>
    <row r="2" spans="1:17" ht="15" thickBot="1" x14ac:dyDescent="0.35">
      <c r="A2" s="320" t="s">
        <v>132</v>
      </c>
      <c r="B2" s="321">
        <v>2007</v>
      </c>
      <c r="C2" s="322">
        <v>2008</v>
      </c>
      <c r="D2" s="322">
        <v>2009</v>
      </c>
      <c r="E2" s="322">
        <v>2010</v>
      </c>
      <c r="F2" s="322">
        <v>2011</v>
      </c>
      <c r="G2" s="322">
        <v>2012</v>
      </c>
      <c r="H2" s="322">
        <v>2013</v>
      </c>
      <c r="I2" s="322">
        <v>2014</v>
      </c>
      <c r="J2" s="321">
        <v>2015</v>
      </c>
      <c r="K2" s="322">
        <v>2016</v>
      </c>
      <c r="L2" s="322">
        <v>2017</v>
      </c>
      <c r="M2" s="322">
        <v>2018</v>
      </c>
      <c r="N2" s="322">
        <v>2019</v>
      </c>
      <c r="O2" s="322">
        <v>2020</v>
      </c>
      <c r="P2" s="322">
        <v>2021</v>
      </c>
      <c r="Q2" s="323">
        <v>2022</v>
      </c>
    </row>
    <row r="3" spans="1:17" ht="15" thickBot="1" x14ac:dyDescent="0.35">
      <c r="A3" s="324" t="s">
        <v>133</v>
      </c>
      <c r="B3" s="325" t="s">
        <v>1</v>
      </c>
      <c r="C3" s="326" t="s">
        <v>1</v>
      </c>
      <c r="D3" s="326" t="s">
        <v>1</v>
      </c>
      <c r="E3" s="326" t="s">
        <v>1</v>
      </c>
      <c r="F3" s="326" t="s">
        <v>1</v>
      </c>
      <c r="G3" s="326" t="s">
        <v>1</v>
      </c>
      <c r="H3" s="326" t="s">
        <v>1</v>
      </c>
      <c r="I3" s="326" t="s">
        <v>1</v>
      </c>
      <c r="J3" s="325" t="s">
        <v>1</v>
      </c>
      <c r="K3" s="326" t="s">
        <v>1</v>
      </c>
      <c r="L3" s="326" t="s">
        <v>1</v>
      </c>
      <c r="M3" s="326" t="s">
        <v>1</v>
      </c>
      <c r="N3" s="326" t="s">
        <v>1</v>
      </c>
      <c r="O3" s="326" t="s">
        <v>1</v>
      </c>
      <c r="P3" s="326" t="s">
        <v>1</v>
      </c>
      <c r="Q3" s="327" t="s">
        <v>1</v>
      </c>
    </row>
    <row r="4" spans="1:17" x14ac:dyDescent="0.3">
      <c r="A4" s="328" t="s">
        <v>134</v>
      </c>
      <c r="B4" s="329"/>
      <c r="C4" s="330"/>
      <c r="D4" s="330"/>
      <c r="E4" s="330"/>
      <c r="F4" s="330"/>
      <c r="G4" s="330"/>
      <c r="H4" s="330"/>
      <c r="I4" s="330"/>
      <c r="J4" s="329"/>
      <c r="K4" s="330"/>
      <c r="L4" s="330"/>
      <c r="M4" s="330"/>
      <c r="N4" s="330"/>
      <c r="O4" s="330"/>
      <c r="P4" s="330"/>
      <c r="Q4" s="331"/>
    </row>
    <row r="5" spans="1:17" x14ac:dyDescent="0.3">
      <c r="A5" s="332" t="s">
        <v>135</v>
      </c>
      <c r="B5" s="333">
        <v>108</v>
      </c>
      <c r="C5" s="334">
        <v>109</v>
      </c>
      <c r="D5" s="334">
        <v>108</v>
      </c>
      <c r="E5" s="334">
        <v>112</v>
      </c>
      <c r="F5" s="334">
        <v>111</v>
      </c>
      <c r="G5" s="334">
        <v>110</v>
      </c>
      <c r="H5" s="335"/>
      <c r="I5" s="335"/>
      <c r="J5" s="336">
        <v>112</v>
      </c>
      <c r="K5" s="334">
        <v>110</v>
      </c>
      <c r="L5" s="334">
        <v>108</v>
      </c>
      <c r="M5" s="334">
        <v>107</v>
      </c>
      <c r="N5" s="334">
        <v>105</v>
      </c>
      <c r="O5" s="334">
        <v>104</v>
      </c>
      <c r="P5" s="334">
        <v>101</v>
      </c>
      <c r="Q5" s="337">
        <v>101</v>
      </c>
    </row>
    <row r="6" spans="1:17" x14ac:dyDescent="0.3">
      <c r="A6" s="338" t="s">
        <v>136</v>
      </c>
      <c r="B6" s="339"/>
      <c r="C6" s="335"/>
      <c r="D6" s="335"/>
      <c r="E6" s="335"/>
      <c r="F6" s="334">
        <v>8</v>
      </c>
      <c r="G6" s="334">
        <v>8</v>
      </c>
      <c r="H6" s="334">
        <v>8</v>
      </c>
      <c r="I6" s="334">
        <v>8</v>
      </c>
      <c r="J6" s="336">
        <v>8</v>
      </c>
      <c r="K6" s="334">
        <v>8</v>
      </c>
      <c r="L6" s="334">
        <v>11</v>
      </c>
      <c r="M6" s="334">
        <v>12</v>
      </c>
      <c r="N6" s="334">
        <v>12</v>
      </c>
      <c r="O6" s="334">
        <v>12</v>
      </c>
      <c r="P6" s="340">
        <v>12</v>
      </c>
      <c r="Q6" s="341">
        <v>13</v>
      </c>
    </row>
    <row r="7" spans="1:17" x14ac:dyDescent="0.3">
      <c r="A7" s="342" t="s">
        <v>137</v>
      </c>
      <c r="B7" s="339"/>
      <c r="C7" s="335"/>
      <c r="D7" s="335"/>
      <c r="E7" s="335"/>
      <c r="F7" s="335"/>
      <c r="G7" s="335"/>
      <c r="H7" s="335"/>
      <c r="I7" s="335"/>
      <c r="J7" s="336">
        <v>5</v>
      </c>
      <c r="K7" s="334">
        <v>9</v>
      </c>
      <c r="L7" s="334">
        <v>8</v>
      </c>
      <c r="M7" s="334">
        <v>8</v>
      </c>
      <c r="N7" s="334">
        <v>8</v>
      </c>
      <c r="O7" s="334">
        <v>8</v>
      </c>
      <c r="P7" s="334">
        <v>9</v>
      </c>
      <c r="Q7" s="343">
        <v>9</v>
      </c>
    </row>
    <row r="8" spans="1:17" x14ac:dyDescent="0.3">
      <c r="A8" s="342" t="s">
        <v>138</v>
      </c>
      <c r="B8" s="339"/>
      <c r="C8" s="335"/>
      <c r="D8" s="335"/>
      <c r="E8" s="335"/>
      <c r="F8" s="335"/>
      <c r="G8" s="335"/>
      <c r="H8" s="335"/>
      <c r="I8" s="335"/>
      <c r="J8" s="339"/>
      <c r="K8" s="335"/>
      <c r="L8" s="335"/>
      <c r="M8" s="335"/>
      <c r="N8" s="335"/>
      <c r="O8" s="335"/>
      <c r="P8" s="335"/>
      <c r="Q8" s="344"/>
    </row>
    <row r="9" spans="1:17" x14ac:dyDescent="0.3">
      <c r="A9" s="342" t="s">
        <v>139</v>
      </c>
      <c r="B9" s="339"/>
      <c r="C9" s="335"/>
      <c r="D9" s="335"/>
      <c r="E9" s="335"/>
      <c r="F9" s="335"/>
      <c r="G9" s="335"/>
      <c r="H9" s="335"/>
      <c r="I9" s="335"/>
      <c r="J9" s="339"/>
      <c r="K9" s="335"/>
      <c r="L9" s="335"/>
      <c r="M9" s="335"/>
      <c r="N9" s="335"/>
      <c r="O9" s="335"/>
      <c r="P9" s="335"/>
      <c r="Q9" s="344"/>
    </row>
    <row r="10" spans="1:17" x14ac:dyDescent="0.3">
      <c r="A10" s="342" t="s">
        <v>140</v>
      </c>
      <c r="B10" s="339"/>
      <c r="C10" s="335"/>
      <c r="D10" s="335"/>
      <c r="E10" s="335"/>
      <c r="F10" s="335"/>
      <c r="G10" s="335"/>
      <c r="H10" s="335"/>
      <c r="I10" s="335"/>
      <c r="J10" s="336">
        <v>1</v>
      </c>
      <c r="K10" s="334">
        <v>1</v>
      </c>
      <c r="L10" s="334">
        <v>1</v>
      </c>
      <c r="M10" s="334">
        <v>1</v>
      </c>
      <c r="N10" s="334">
        <v>3</v>
      </c>
      <c r="O10" s="334">
        <v>3</v>
      </c>
      <c r="P10" s="334">
        <v>3</v>
      </c>
      <c r="Q10" s="344"/>
    </row>
    <row r="11" spans="1:17" x14ac:dyDescent="0.3">
      <c r="A11" s="342" t="s">
        <v>141</v>
      </c>
      <c r="B11" s="339"/>
      <c r="C11" s="335"/>
      <c r="D11" s="335"/>
      <c r="E11" s="335"/>
      <c r="F11" s="335"/>
      <c r="G11" s="335"/>
      <c r="H11" s="334">
        <v>2</v>
      </c>
      <c r="I11" s="334">
        <v>20</v>
      </c>
      <c r="J11" s="336">
        <v>14</v>
      </c>
      <c r="K11" s="334">
        <v>9</v>
      </c>
      <c r="L11" s="334">
        <v>13</v>
      </c>
      <c r="M11" s="334">
        <v>10</v>
      </c>
      <c r="N11" s="334">
        <v>10</v>
      </c>
      <c r="O11" s="334">
        <v>14</v>
      </c>
      <c r="P11" s="334">
        <v>10</v>
      </c>
      <c r="Q11" s="343">
        <v>11</v>
      </c>
    </row>
    <row r="12" spans="1:17" x14ac:dyDescent="0.3">
      <c r="A12" s="342" t="s">
        <v>142</v>
      </c>
      <c r="B12" s="339"/>
      <c r="C12" s="335"/>
      <c r="D12" s="335"/>
      <c r="E12" s="335"/>
      <c r="F12" s="335"/>
      <c r="G12" s="335"/>
      <c r="H12" s="335"/>
      <c r="I12" s="335"/>
      <c r="J12" s="339"/>
      <c r="K12" s="335"/>
      <c r="L12" s="335"/>
      <c r="M12" s="335"/>
      <c r="N12" s="335"/>
      <c r="O12" s="335"/>
      <c r="P12" s="335"/>
      <c r="Q12" s="344"/>
    </row>
    <row r="13" spans="1:17" x14ac:dyDescent="0.3">
      <c r="A13" s="342" t="s">
        <v>143</v>
      </c>
      <c r="B13" s="339"/>
      <c r="C13" s="335"/>
      <c r="D13" s="335"/>
      <c r="E13" s="335"/>
      <c r="F13" s="335"/>
      <c r="G13" s="335"/>
      <c r="H13" s="335"/>
      <c r="I13" s="335"/>
      <c r="J13" s="336">
        <v>2</v>
      </c>
      <c r="K13" s="334">
        <v>2</v>
      </c>
      <c r="L13" s="335"/>
      <c r="M13" s="335"/>
      <c r="N13" s="334">
        <v>3</v>
      </c>
      <c r="O13" s="334">
        <v>2</v>
      </c>
      <c r="P13" s="335"/>
      <c r="Q13" s="344"/>
    </row>
    <row r="14" spans="1:17" x14ac:dyDescent="0.3">
      <c r="A14" s="342" t="s">
        <v>144</v>
      </c>
      <c r="B14" s="339"/>
      <c r="C14" s="335"/>
      <c r="D14" s="335"/>
      <c r="E14" s="335"/>
      <c r="F14" s="335"/>
      <c r="G14" s="335"/>
      <c r="H14" s="335"/>
      <c r="I14" s="335"/>
      <c r="J14" s="339"/>
      <c r="K14" s="335"/>
      <c r="L14" s="334">
        <v>64</v>
      </c>
      <c r="M14" s="334">
        <v>62</v>
      </c>
      <c r="N14" s="334">
        <v>53</v>
      </c>
      <c r="O14" s="334">
        <v>49</v>
      </c>
      <c r="P14" s="334">
        <v>45</v>
      </c>
      <c r="Q14" s="343">
        <v>52</v>
      </c>
    </row>
    <row r="15" spans="1:17" x14ac:dyDescent="0.3">
      <c r="A15" s="342" t="s">
        <v>145</v>
      </c>
      <c r="B15" s="339"/>
      <c r="C15" s="335"/>
      <c r="D15" s="335"/>
      <c r="E15" s="335"/>
      <c r="F15" s="335"/>
      <c r="G15" s="335"/>
      <c r="H15" s="334">
        <v>42</v>
      </c>
      <c r="I15" s="334">
        <v>41</v>
      </c>
      <c r="J15" s="336">
        <v>44</v>
      </c>
      <c r="K15" s="334">
        <v>42</v>
      </c>
      <c r="L15" s="334">
        <v>42</v>
      </c>
      <c r="M15" s="334">
        <v>42</v>
      </c>
      <c r="N15" s="334">
        <v>40</v>
      </c>
      <c r="O15" s="334">
        <v>40</v>
      </c>
      <c r="P15" s="334">
        <v>38</v>
      </c>
      <c r="Q15" s="343">
        <v>40</v>
      </c>
    </row>
    <row r="16" spans="1:17" x14ac:dyDescent="0.3">
      <c r="A16" s="342" t="s">
        <v>146</v>
      </c>
      <c r="B16" s="339"/>
      <c r="C16" s="335"/>
      <c r="D16" s="335"/>
      <c r="E16" s="335"/>
      <c r="F16" s="335"/>
      <c r="G16" s="335"/>
      <c r="H16" s="334">
        <v>3</v>
      </c>
      <c r="I16" s="335"/>
      <c r="J16" s="336">
        <v>2</v>
      </c>
      <c r="K16" s="334">
        <v>2</v>
      </c>
      <c r="L16" s="334">
        <v>1</v>
      </c>
      <c r="M16" s="334">
        <v>1</v>
      </c>
      <c r="N16" s="334">
        <v>3</v>
      </c>
      <c r="O16" s="334">
        <v>1</v>
      </c>
      <c r="P16" s="335"/>
      <c r="Q16" s="344"/>
    </row>
    <row r="17" spans="1:17" x14ac:dyDescent="0.3">
      <c r="A17" s="342" t="s">
        <v>147</v>
      </c>
      <c r="B17" s="339"/>
      <c r="C17" s="335"/>
      <c r="D17" s="335"/>
      <c r="E17" s="335"/>
      <c r="F17" s="335"/>
      <c r="G17" s="335"/>
      <c r="H17" s="335"/>
      <c r="I17" s="334">
        <v>5</v>
      </c>
      <c r="J17" s="336">
        <v>5</v>
      </c>
      <c r="K17" s="334">
        <v>5</v>
      </c>
      <c r="L17" s="334">
        <v>8</v>
      </c>
      <c r="M17" s="334">
        <v>14</v>
      </c>
      <c r="N17" s="335"/>
      <c r="O17" s="335"/>
      <c r="P17" s="335"/>
      <c r="Q17" s="344"/>
    </row>
    <row r="18" spans="1:17" ht="15" thickBot="1" x14ac:dyDescent="0.35">
      <c r="A18" s="345" t="s">
        <v>148</v>
      </c>
      <c r="B18" s="346"/>
      <c r="C18" s="347"/>
      <c r="D18" s="347"/>
      <c r="E18" s="347"/>
      <c r="F18" s="347"/>
      <c r="G18" s="347"/>
      <c r="H18" s="348">
        <v>7</v>
      </c>
      <c r="I18" s="348">
        <v>13</v>
      </c>
      <c r="J18" s="349">
        <v>8</v>
      </c>
      <c r="K18" s="348">
        <v>12</v>
      </c>
      <c r="L18" s="348">
        <v>7</v>
      </c>
      <c r="M18" s="348">
        <v>4</v>
      </c>
      <c r="N18" s="348">
        <v>7</v>
      </c>
      <c r="O18" s="348">
        <v>8</v>
      </c>
      <c r="P18" s="348">
        <v>47</v>
      </c>
      <c r="Q18" s="350">
        <v>55</v>
      </c>
    </row>
    <row r="19" spans="1:17" ht="15" thickBot="1" x14ac:dyDescent="0.35">
      <c r="A19" s="351" t="s">
        <v>149</v>
      </c>
      <c r="B19" s="352"/>
      <c r="C19" s="353"/>
      <c r="D19" s="353"/>
      <c r="E19" s="353"/>
      <c r="F19" s="353"/>
      <c r="G19" s="353"/>
      <c r="H19" s="353"/>
      <c r="I19" s="353"/>
      <c r="J19" s="352"/>
      <c r="K19" s="353"/>
      <c r="L19" s="353"/>
      <c r="M19" s="353"/>
      <c r="N19" s="353"/>
      <c r="O19" s="353"/>
      <c r="P19" s="353"/>
      <c r="Q19" s="354"/>
    </row>
    <row r="20" spans="1:17" x14ac:dyDescent="0.3">
      <c r="A20" s="328" t="s">
        <v>150</v>
      </c>
      <c r="B20" s="329"/>
      <c r="C20" s="330"/>
      <c r="D20" s="330"/>
      <c r="E20" s="330"/>
      <c r="F20" s="330"/>
      <c r="G20" s="330"/>
      <c r="H20" s="330"/>
      <c r="I20" s="330"/>
      <c r="J20" s="329"/>
      <c r="K20" s="330"/>
      <c r="L20" s="330"/>
      <c r="M20" s="355">
        <v>1</v>
      </c>
      <c r="N20" s="355">
        <v>1</v>
      </c>
      <c r="O20" s="355">
        <v>1</v>
      </c>
      <c r="P20" s="355">
        <v>1</v>
      </c>
      <c r="Q20" s="356">
        <v>1</v>
      </c>
    </row>
    <row r="21" spans="1:17" x14ac:dyDescent="0.3">
      <c r="A21" s="357" t="s">
        <v>151</v>
      </c>
      <c r="B21" s="358"/>
      <c r="C21" s="358"/>
      <c r="D21" s="358"/>
      <c r="E21" s="358"/>
      <c r="F21" s="359"/>
      <c r="G21" s="359"/>
      <c r="H21" s="359"/>
      <c r="I21" s="359"/>
      <c r="J21" s="359"/>
      <c r="K21" s="359"/>
      <c r="L21" s="359"/>
      <c r="M21" s="359"/>
      <c r="N21" s="359"/>
      <c r="O21" s="359"/>
      <c r="P21" s="359"/>
      <c r="Q21" s="337">
        <v>1</v>
      </c>
    </row>
    <row r="22" spans="1:17" x14ac:dyDescent="0.3">
      <c r="A22" s="342" t="s">
        <v>152</v>
      </c>
      <c r="B22" s="339"/>
      <c r="C22" s="335"/>
      <c r="D22" s="335"/>
      <c r="E22" s="335"/>
      <c r="F22" s="335"/>
      <c r="G22" s="335"/>
      <c r="H22" s="335"/>
      <c r="I22" s="335"/>
      <c r="J22" s="339"/>
      <c r="K22" s="334">
        <v>1</v>
      </c>
      <c r="L22" s="334">
        <v>1</v>
      </c>
      <c r="M22" s="334">
        <v>1</v>
      </c>
      <c r="N22" s="334">
        <v>1</v>
      </c>
      <c r="O22" s="334">
        <v>1</v>
      </c>
      <c r="P22" s="335"/>
      <c r="Q22" s="344"/>
    </row>
    <row r="23" spans="1:17" x14ac:dyDescent="0.3">
      <c r="A23" s="342" t="s">
        <v>153</v>
      </c>
      <c r="B23" s="339"/>
      <c r="C23" s="334">
        <v>2</v>
      </c>
      <c r="D23" s="334">
        <v>1</v>
      </c>
      <c r="E23" s="334">
        <v>1</v>
      </c>
      <c r="F23" s="334">
        <v>1</v>
      </c>
      <c r="G23" s="334">
        <v>1</v>
      </c>
      <c r="H23" s="334">
        <v>1</v>
      </c>
      <c r="I23" s="334">
        <v>3</v>
      </c>
      <c r="J23" s="339"/>
      <c r="K23" s="334">
        <v>1</v>
      </c>
      <c r="L23" s="334">
        <v>1</v>
      </c>
      <c r="M23" s="335"/>
      <c r="N23" s="335"/>
      <c r="O23" s="335"/>
      <c r="P23" s="335"/>
      <c r="Q23" s="344"/>
    </row>
    <row r="24" spans="1:17" x14ac:dyDescent="0.3">
      <c r="A24" s="342" t="s">
        <v>154</v>
      </c>
      <c r="B24" s="339"/>
      <c r="C24" s="335"/>
      <c r="D24" s="335"/>
      <c r="E24" s="335"/>
      <c r="F24" s="335"/>
      <c r="G24" s="335"/>
      <c r="H24" s="335"/>
      <c r="I24" s="335"/>
      <c r="J24" s="339"/>
      <c r="K24" s="335"/>
      <c r="L24" s="335"/>
      <c r="M24" s="335"/>
      <c r="N24" s="334">
        <v>1</v>
      </c>
      <c r="O24" s="334">
        <v>1</v>
      </c>
      <c r="P24" s="335"/>
      <c r="Q24" s="344"/>
    </row>
    <row r="25" spans="1:17" x14ac:dyDescent="0.3">
      <c r="A25" s="342" t="s">
        <v>155</v>
      </c>
      <c r="B25" s="339"/>
      <c r="C25" s="335"/>
      <c r="D25" s="335"/>
      <c r="E25" s="335"/>
      <c r="F25" s="335"/>
      <c r="G25" s="335"/>
      <c r="H25" s="335"/>
      <c r="I25" s="335"/>
      <c r="J25" s="339"/>
      <c r="K25" s="335"/>
      <c r="L25" s="335"/>
      <c r="M25" s="335"/>
      <c r="N25" s="335"/>
      <c r="O25" s="334">
        <v>1</v>
      </c>
      <c r="P25" s="335"/>
      <c r="Q25" s="344"/>
    </row>
    <row r="26" spans="1:17" ht="15" thickBot="1" x14ac:dyDescent="0.35">
      <c r="A26" s="345" t="s">
        <v>156</v>
      </c>
      <c r="B26" s="346"/>
      <c r="C26" s="347"/>
      <c r="D26" s="347"/>
      <c r="E26" s="347"/>
      <c r="F26" s="347"/>
      <c r="G26" s="347"/>
      <c r="H26" s="347"/>
      <c r="I26" s="347"/>
      <c r="J26" s="346"/>
      <c r="K26" s="347"/>
      <c r="L26" s="347"/>
      <c r="M26" s="347"/>
      <c r="N26" s="348">
        <v>1</v>
      </c>
      <c r="O26" s="347"/>
      <c r="P26" s="347"/>
      <c r="Q26" s="360"/>
    </row>
    <row r="27" spans="1:17" ht="15" thickBot="1" x14ac:dyDescent="0.35">
      <c r="A27" s="351" t="s">
        <v>157</v>
      </c>
      <c r="B27" s="352"/>
      <c r="C27" s="353"/>
      <c r="D27" s="353"/>
      <c r="E27" s="353"/>
      <c r="F27" s="353"/>
      <c r="G27" s="353"/>
      <c r="H27" s="353"/>
      <c r="I27" s="353"/>
      <c r="J27" s="352"/>
      <c r="K27" s="353"/>
      <c r="L27" s="353"/>
      <c r="M27" s="353"/>
      <c r="N27" s="353"/>
      <c r="O27" s="353"/>
      <c r="P27" s="353"/>
      <c r="Q27" s="354"/>
    </row>
    <row r="28" spans="1:17" ht="15" thickBot="1" x14ac:dyDescent="0.35">
      <c r="A28" s="361" t="s">
        <v>158</v>
      </c>
      <c r="B28" s="362">
        <f t="shared" ref="B28:O28" si="0">SUM(B4:B27)</f>
        <v>108</v>
      </c>
      <c r="C28" s="362">
        <f t="shared" si="0"/>
        <v>111</v>
      </c>
      <c r="D28" s="362">
        <f t="shared" si="0"/>
        <v>109</v>
      </c>
      <c r="E28" s="362">
        <f t="shared" si="0"/>
        <v>113</v>
      </c>
      <c r="F28" s="362">
        <f t="shared" si="0"/>
        <v>120</v>
      </c>
      <c r="G28" s="362">
        <f t="shared" si="0"/>
        <v>119</v>
      </c>
      <c r="H28" s="362">
        <f t="shared" si="0"/>
        <v>63</v>
      </c>
      <c r="I28" s="362">
        <f t="shared" si="0"/>
        <v>90</v>
      </c>
      <c r="J28" s="362">
        <f t="shared" si="0"/>
        <v>201</v>
      </c>
      <c r="K28" s="362">
        <f t="shared" si="0"/>
        <v>202</v>
      </c>
      <c r="L28" s="362">
        <f t="shared" si="0"/>
        <v>265</v>
      </c>
      <c r="M28" s="362">
        <f t="shared" si="0"/>
        <v>263</v>
      </c>
      <c r="N28" s="362">
        <f t="shared" si="0"/>
        <v>248</v>
      </c>
      <c r="O28" s="362">
        <f t="shared" si="0"/>
        <v>245</v>
      </c>
      <c r="P28" s="363">
        <f>SUM(P4:P27)-P6</f>
        <v>254</v>
      </c>
      <c r="Q28" s="364">
        <f>SUM(Q4:Q27)-Q6-Q21-Q5</f>
        <v>168</v>
      </c>
    </row>
    <row r="29" spans="1:17" ht="15" thickBot="1" x14ac:dyDescent="0.35">
      <c r="A29" s="365" t="s">
        <v>159</v>
      </c>
      <c r="B29" s="366">
        <v>189</v>
      </c>
      <c r="C29" s="367">
        <v>194</v>
      </c>
      <c r="D29" s="367">
        <v>122</v>
      </c>
      <c r="E29" s="367">
        <v>184</v>
      </c>
      <c r="F29" s="367">
        <v>140</v>
      </c>
      <c r="G29" s="367">
        <v>133</v>
      </c>
      <c r="H29" s="367">
        <v>74</v>
      </c>
      <c r="I29" s="368">
        <v>243</v>
      </c>
      <c r="J29" s="369">
        <v>208</v>
      </c>
      <c r="K29" s="367">
        <v>207</v>
      </c>
      <c r="L29" s="367">
        <v>279</v>
      </c>
      <c r="M29" s="367">
        <v>273</v>
      </c>
      <c r="N29" s="367">
        <v>255</v>
      </c>
      <c r="O29" s="367">
        <v>259</v>
      </c>
      <c r="P29" s="367">
        <v>263</v>
      </c>
      <c r="Q29" s="370">
        <v>178</v>
      </c>
    </row>
    <row r="31" spans="1:17" x14ac:dyDescent="0.3">
      <c r="A31" s="371" t="s">
        <v>160</v>
      </c>
    </row>
    <row r="32" spans="1:17" x14ac:dyDescent="0.3">
      <c r="A32" t="s">
        <v>161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F8270-581E-4771-B205-34A5199B4217}">
  <sheetPr>
    <tabColor rgb="FFD3DAED"/>
  </sheetPr>
  <dimension ref="A1:R31"/>
  <sheetViews>
    <sheetView zoomScaleNormal="100" workbookViewId="0"/>
  </sheetViews>
  <sheetFormatPr defaultRowHeight="14.4" x14ac:dyDescent="0.3"/>
  <cols>
    <col min="1" max="1" width="52.5546875" customWidth="1"/>
    <col min="3" max="15" width="8.88671875" customWidth="1"/>
    <col min="17" max="17" width="9.88671875" bestFit="1" customWidth="1"/>
    <col min="18" max="18" width="19" bestFit="1" customWidth="1"/>
  </cols>
  <sheetData>
    <row r="1" spans="1:18" ht="15" thickBot="1" x14ac:dyDescent="0.35">
      <c r="A1" s="372" t="s">
        <v>162</v>
      </c>
      <c r="B1" s="373"/>
      <c r="C1" s="373"/>
      <c r="D1" s="373"/>
      <c r="E1" s="373"/>
      <c r="F1" s="373"/>
      <c r="G1" s="373"/>
      <c r="H1" s="373"/>
      <c r="I1" s="373"/>
      <c r="J1" s="373"/>
      <c r="K1" s="373"/>
      <c r="L1" s="373"/>
      <c r="M1" s="373"/>
      <c r="N1" s="373"/>
      <c r="O1" s="373"/>
      <c r="P1" s="373"/>
      <c r="Q1" s="373"/>
      <c r="R1" s="373"/>
    </row>
    <row r="2" spans="1:18" ht="15" thickBot="1" x14ac:dyDescent="0.35">
      <c r="A2" s="374" t="s">
        <v>132</v>
      </c>
      <c r="B2" s="374">
        <v>2007</v>
      </c>
      <c r="C2" s="375">
        <v>2008</v>
      </c>
      <c r="D2" s="375">
        <v>2009</v>
      </c>
      <c r="E2" s="375">
        <v>2010</v>
      </c>
      <c r="F2" s="375">
        <v>2011</v>
      </c>
      <c r="G2" s="375">
        <v>2012</v>
      </c>
      <c r="H2" s="375">
        <v>2013</v>
      </c>
      <c r="I2" s="375">
        <v>2014</v>
      </c>
      <c r="J2" s="375">
        <v>2015</v>
      </c>
      <c r="K2" s="375">
        <v>2016</v>
      </c>
      <c r="L2" s="375">
        <v>2017</v>
      </c>
      <c r="M2" s="375">
        <v>2018</v>
      </c>
      <c r="N2" s="375">
        <v>2019</v>
      </c>
      <c r="O2" s="375">
        <v>2020</v>
      </c>
      <c r="P2" s="375">
        <v>2021</v>
      </c>
      <c r="Q2" s="375">
        <v>2022</v>
      </c>
      <c r="R2" s="376" t="s">
        <v>163</v>
      </c>
    </row>
    <row r="3" spans="1:18" ht="15" thickBot="1" x14ac:dyDescent="0.35">
      <c r="A3" s="377" t="s">
        <v>133</v>
      </c>
      <c r="B3" s="378" t="s">
        <v>1</v>
      </c>
      <c r="C3" s="379" t="s">
        <v>1</v>
      </c>
      <c r="D3" s="379" t="s">
        <v>1</v>
      </c>
      <c r="E3" s="379" t="s">
        <v>1</v>
      </c>
      <c r="F3" s="379" t="s">
        <v>1</v>
      </c>
      <c r="G3" s="379" t="s">
        <v>1</v>
      </c>
      <c r="H3" s="379" t="s">
        <v>1</v>
      </c>
      <c r="I3" s="379" t="s">
        <v>1</v>
      </c>
      <c r="J3" s="379" t="s">
        <v>1</v>
      </c>
      <c r="K3" s="379" t="s">
        <v>1</v>
      </c>
      <c r="L3" s="379" t="s">
        <v>1</v>
      </c>
      <c r="M3" s="379" t="s">
        <v>1</v>
      </c>
      <c r="N3" s="379" t="s">
        <v>1</v>
      </c>
      <c r="O3" s="379" t="s">
        <v>1</v>
      </c>
      <c r="P3" s="379" t="s">
        <v>1</v>
      </c>
      <c r="Q3" s="379" t="s">
        <v>1</v>
      </c>
      <c r="R3" s="380" t="s">
        <v>1</v>
      </c>
    </row>
    <row r="4" spans="1:18" x14ac:dyDescent="0.3">
      <c r="A4" s="381" t="s">
        <v>134</v>
      </c>
      <c r="B4" s="329"/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  <c r="N4" s="330"/>
      <c r="O4" s="330"/>
      <c r="P4" s="330"/>
      <c r="Q4" s="330"/>
      <c r="R4" s="382">
        <f>SUM(B4:Q4)</f>
        <v>0</v>
      </c>
    </row>
    <row r="5" spans="1:18" x14ac:dyDescent="0.3">
      <c r="A5" s="383" t="s">
        <v>135</v>
      </c>
      <c r="B5" s="336">
        <v>9362</v>
      </c>
      <c r="C5" s="334">
        <v>9891</v>
      </c>
      <c r="D5" s="334">
        <v>10065</v>
      </c>
      <c r="E5" s="334">
        <v>10580</v>
      </c>
      <c r="F5" s="334">
        <v>11252</v>
      </c>
      <c r="G5" s="334">
        <v>11543</v>
      </c>
      <c r="H5" s="335"/>
      <c r="I5" s="335"/>
      <c r="J5" s="334">
        <v>14467</v>
      </c>
      <c r="K5" s="334">
        <v>15767</v>
      </c>
      <c r="L5" s="334">
        <v>16217</v>
      </c>
      <c r="M5" s="334">
        <v>17322</v>
      </c>
      <c r="N5" s="334">
        <v>19238</v>
      </c>
      <c r="O5" s="334">
        <v>11398</v>
      </c>
      <c r="P5" s="334">
        <v>16371</v>
      </c>
      <c r="Q5" s="384">
        <v>21219</v>
      </c>
      <c r="R5" s="385">
        <f>SUM(B5:Q5)-Q5</f>
        <v>173473</v>
      </c>
    </row>
    <row r="6" spans="1:18" x14ac:dyDescent="0.3">
      <c r="A6" s="383" t="s">
        <v>136</v>
      </c>
      <c r="B6" s="339"/>
      <c r="C6" s="335"/>
      <c r="D6" s="335"/>
      <c r="E6" s="335"/>
      <c r="F6" s="334">
        <v>380</v>
      </c>
      <c r="G6" s="334">
        <v>697</v>
      </c>
      <c r="H6" s="334">
        <v>735</v>
      </c>
      <c r="I6" s="334">
        <v>846</v>
      </c>
      <c r="J6" s="334">
        <v>920</v>
      </c>
      <c r="K6" s="334">
        <v>932</v>
      </c>
      <c r="L6" s="334">
        <v>979</v>
      </c>
      <c r="M6" s="334">
        <v>902</v>
      </c>
      <c r="N6" s="334">
        <v>931</v>
      </c>
      <c r="O6" s="334">
        <v>603</v>
      </c>
      <c r="P6" s="340">
        <v>1065</v>
      </c>
      <c r="Q6" s="340">
        <v>1225</v>
      </c>
      <c r="R6" s="385">
        <f>SUM(B6:Q6)-P6-Q6</f>
        <v>7925</v>
      </c>
    </row>
    <row r="7" spans="1:18" x14ac:dyDescent="0.3">
      <c r="A7" s="383" t="s">
        <v>137</v>
      </c>
      <c r="B7" s="339"/>
      <c r="C7" s="335"/>
      <c r="D7" s="335"/>
      <c r="E7" s="335"/>
      <c r="F7" s="335"/>
      <c r="G7" s="335"/>
      <c r="H7" s="335"/>
      <c r="I7" s="335"/>
      <c r="J7" s="334">
        <v>40</v>
      </c>
      <c r="K7" s="334">
        <v>659</v>
      </c>
      <c r="L7" s="334">
        <v>687</v>
      </c>
      <c r="M7" s="334">
        <v>772</v>
      </c>
      <c r="N7" s="334">
        <v>773</v>
      </c>
      <c r="O7" s="334">
        <v>572</v>
      </c>
      <c r="P7" s="334">
        <v>824</v>
      </c>
      <c r="Q7" s="334">
        <v>1071</v>
      </c>
      <c r="R7" s="385">
        <f>SUM(B7:Q7)</f>
        <v>5398</v>
      </c>
    </row>
    <row r="8" spans="1:18" x14ac:dyDescent="0.3">
      <c r="A8" s="383" t="s">
        <v>138</v>
      </c>
      <c r="B8" s="339"/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35"/>
      <c r="N8" s="335"/>
      <c r="O8" s="335"/>
      <c r="P8" s="335"/>
      <c r="Q8" s="335"/>
      <c r="R8" s="385">
        <f t="shared" ref="R8:R17" si="0">SUM(B8:Q8)</f>
        <v>0</v>
      </c>
    </row>
    <row r="9" spans="1:18" x14ac:dyDescent="0.3">
      <c r="A9" s="383" t="s">
        <v>139</v>
      </c>
      <c r="B9" s="339"/>
      <c r="C9" s="335"/>
      <c r="D9" s="335"/>
      <c r="E9" s="335"/>
      <c r="F9" s="335"/>
      <c r="G9" s="335"/>
      <c r="H9" s="335"/>
      <c r="I9" s="335"/>
      <c r="J9" s="335"/>
      <c r="K9" s="335"/>
      <c r="L9" s="335"/>
      <c r="M9" s="335"/>
      <c r="N9" s="335"/>
      <c r="O9" s="335"/>
      <c r="P9" s="335"/>
      <c r="Q9" s="335"/>
      <c r="R9" s="385">
        <f t="shared" si="0"/>
        <v>0</v>
      </c>
    </row>
    <row r="10" spans="1:18" x14ac:dyDescent="0.3">
      <c r="A10" s="383" t="s">
        <v>140</v>
      </c>
      <c r="B10" s="339"/>
      <c r="C10" s="335"/>
      <c r="D10" s="335"/>
      <c r="E10" s="335"/>
      <c r="F10" s="335"/>
      <c r="G10" s="335"/>
      <c r="H10" s="335"/>
      <c r="I10" s="335"/>
      <c r="J10" s="334">
        <v>156</v>
      </c>
      <c r="K10" s="334">
        <v>175</v>
      </c>
      <c r="L10" s="334">
        <v>98</v>
      </c>
      <c r="M10" s="334">
        <v>257</v>
      </c>
      <c r="N10" s="334">
        <v>310</v>
      </c>
      <c r="O10" s="334">
        <v>325</v>
      </c>
      <c r="P10" s="334">
        <v>330</v>
      </c>
      <c r="Q10" s="335"/>
      <c r="R10" s="385">
        <f t="shared" si="0"/>
        <v>1651</v>
      </c>
    </row>
    <row r="11" spans="1:18" x14ac:dyDescent="0.3">
      <c r="A11" s="383" t="s">
        <v>141</v>
      </c>
      <c r="B11" s="339"/>
      <c r="C11" s="335"/>
      <c r="D11" s="335"/>
      <c r="E11" s="335"/>
      <c r="F11" s="335"/>
      <c r="G11" s="335"/>
      <c r="H11" s="334">
        <v>8</v>
      </c>
      <c r="I11" s="334">
        <v>660</v>
      </c>
      <c r="J11" s="334">
        <v>852</v>
      </c>
      <c r="K11" s="334">
        <v>874</v>
      </c>
      <c r="L11" s="334">
        <v>845</v>
      </c>
      <c r="M11" s="334">
        <v>895</v>
      </c>
      <c r="N11" s="334">
        <v>1108</v>
      </c>
      <c r="O11" s="334">
        <v>522</v>
      </c>
      <c r="P11" s="334">
        <v>593</v>
      </c>
      <c r="Q11" s="334">
        <v>960</v>
      </c>
      <c r="R11" s="385">
        <f>SUM(B11:Q11)</f>
        <v>7317</v>
      </c>
    </row>
    <row r="12" spans="1:18" x14ac:dyDescent="0.3">
      <c r="A12" s="383" t="s">
        <v>142</v>
      </c>
      <c r="B12" s="339"/>
      <c r="C12" s="335"/>
      <c r="D12" s="335"/>
      <c r="E12" s="335"/>
      <c r="F12" s="335"/>
      <c r="G12" s="335"/>
      <c r="H12" s="335"/>
      <c r="I12" s="335"/>
      <c r="J12" s="335"/>
      <c r="K12" s="335"/>
      <c r="L12" s="335"/>
      <c r="M12" s="335"/>
      <c r="N12" s="335"/>
      <c r="O12" s="335"/>
      <c r="P12" s="335"/>
      <c r="Q12" s="335"/>
      <c r="R12" s="385">
        <f t="shared" si="0"/>
        <v>0</v>
      </c>
    </row>
    <row r="13" spans="1:18" x14ac:dyDescent="0.3">
      <c r="A13" s="383" t="s">
        <v>143</v>
      </c>
      <c r="B13" s="339"/>
      <c r="C13" s="335"/>
      <c r="D13" s="335"/>
      <c r="E13" s="335"/>
      <c r="F13" s="335"/>
      <c r="G13" s="335"/>
      <c r="H13" s="335"/>
      <c r="I13" s="335"/>
      <c r="J13" s="334">
        <v>16</v>
      </c>
      <c r="K13" s="334">
        <v>14</v>
      </c>
      <c r="L13" s="335"/>
      <c r="M13" s="335"/>
      <c r="N13" s="334">
        <v>97</v>
      </c>
      <c r="O13" s="334">
        <v>76</v>
      </c>
      <c r="P13" s="335"/>
      <c r="Q13" s="335"/>
      <c r="R13" s="385">
        <f t="shared" si="0"/>
        <v>203</v>
      </c>
    </row>
    <row r="14" spans="1:18" x14ac:dyDescent="0.3">
      <c r="A14" s="383" t="s">
        <v>144</v>
      </c>
      <c r="B14" s="339"/>
      <c r="C14" s="335"/>
      <c r="D14" s="335"/>
      <c r="E14" s="335"/>
      <c r="F14" s="335"/>
      <c r="G14" s="335"/>
      <c r="H14" s="335"/>
      <c r="I14" s="335"/>
      <c r="J14" s="335"/>
      <c r="K14" s="335"/>
      <c r="L14" s="334">
        <v>3444</v>
      </c>
      <c r="M14" s="334">
        <v>3199</v>
      </c>
      <c r="N14" s="334">
        <v>3433</v>
      </c>
      <c r="O14" s="334">
        <v>2445</v>
      </c>
      <c r="P14" s="334">
        <v>3025</v>
      </c>
      <c r="Q14" s="334">
        <v>4710</v>
      </c>
      <c r="R14" s="385">
        <f t="shared" si="0"/>
        <v>20256</v>
      </c>
    </row>
    <row r="15" spans="1:18" x14ac:dyDescent="0.3">
      <c r="A15" s="383" t="s">
        <v>145</v>
      </c>
      <c r="B15" s="339"/>
      <c r="C15" s="335"/>
      <c r="D15" s="335"/>
      <c r="E15" s="335"/>
      <c r="F15" s="335"/>
      <c r="G15" s="335"/>
      <c r="H15" s="334">
        <v>3152</v>
      </c>
      <c r="I15" s="334">
        <v>2817</v>
      </c>
      <c r="J15" s="334">
        <v>3279</v>
      </c>
      <c r="K15" s="334">
        <v>2673</v>
      </c>
      <c r="L15" s="334">
        <v>3553</v>
      </c>
      <c r="M15" s="334">
        <v>3669</v>
      </c>
      <c r="N15" s="334">
        <v>3534</v>
      </c>
      <c r="O15" s="334">
        <v>3038</v>
      </c>
      <c r="P15" s="334">
        <v>3143</v>
      </c>
      <c r="Q15" s="334">
        <v>4009</v>
      </c>
      <c r="R15" s="385">
        <f t="shared" si="0"/>
        <v>32867</v>
      </c>
    </row>
    <row r="16" spans="1:18" x14ac:dyDescent="0.3">
      <c r="A16" s="383" t="s">
        <v>146</v>
      </c>
      <c r="B16" s="339"/>
      <c r="C16" s="335"/>
      <c r="D16" s="335"/>
      <c r="E16" s="335"/>
      <c r="F16" s="335"/>
      <c r="G16" s="335"/>
      <c r="H16" s="334">
        <v>84</v>
      </c>
      <c r="I16" s="335"/>
      <c r="J16" s="334">
        <v>299</v>
      </c>
      <c r="K16" s="334">
        <v>223</v>
      </c>
      <c r="L16" s="334">
        <v>104</v>
      </c>
      <c r="M16" s="334">
        <v>74</v>
      </c>
      <c r="N16" s="334">
        <v>169</v>
      </c>
      <c r="O16" s="334">
        <v>7</v>
      </c>
      <c r="P16" s="335"/>
      <c r="Q16" s="335"/>
      <c r="R16" s="385">
        <f t="shared" si="0"/>
        <v>960</v>
      </c>
    </row>
    <row r="17" spans="1:18" x14ac:dyDescent="0.3">
      <c r="A17" s="383" t="s">
        <v>147</v>
      </c>
      <c r="B17" s="339"/>
      <c r="C17" s="335"/>
      <c r="D17" s="335"/>
      <c r="E17" s="335"/>
      <c r="F17" s="335"/>
      <c r="G17" s="335"/>
      <c r="H17" s="335"/>
      <c r="I17" s="334">
        <v>460</v>
      </c>
      <c r="J17" s="334">
        <v>646</v>
      </c>
      <c r="K17" s="334">
        <v>811</v>
      </c>
      <c r="L17" s="334">
        <v>965</v>
      </c>
      <c r="M17" s="334">
        <v>467</v>
      </c>
      <c r="N17" s="335"/>
      <c r="O17" s="335"/>
      <c r="P17" s="335"/>
      <c r="Q17" s="335"/>
      <c r="R17" s="385">
        <f t="shared" si="0"/>
        <v>3349</v>
      </c>
    </row>
    <row r="18" spans="1:18" ht="15" thickBot="1" x14ac:dyDescent="0.35">
      <c r="A18" s="386" t="s">
        <v>148</v>
      </c>
      <c r="B18" s="346"/>
      <c r="C18" s="347"/>
      <c r="D18" s="347"/>
      <c r="E18" s="347"/>
      <c r="F18" s="347"/>
      <c r="G18" s="347"/>
      <c r="H18" s="348">
        <v>150</v>
      </c>
      <c r="I18" s="348">
        <v>485</v>
      </c>
      <c r="J18" s="348">
        <v>760</v>
      </c>
      <c r="K18" s="348">
        <v>914</v>
      </c>
      <c r="L18" s="348">
        <v>896</v>
      </c>
      <c r="M18" s="348">
        <v>567</v>
      </c>
      <c r="N18" s="348">
        <v>823</v>
      </c>
      <c r="O18" s="348">
        <v>762</v>
      </c>
      <c r="P18" s="348">
        <v>2688</v>
      </c>
      <c r="Q18" s="348">
        <v>4803</v>
      </c>
      <c r="R18" s="387">
        <f>SUM(B18:Q18)</f>
        <v>12848</v>
      </c>
    </row>
    <row r="19" spans="1:18" ht="15" thickBot="1" x14ac:dyDescent="0.35">
      <c r="A19" s="377" t="s">
        <v>149</v>
      </c>
      <c r="B19" s="352"/>
      <c r="C19" s="353"/>
      <c r="D19" s="353"/>
      <c r="E19" s="353"/>
      <c r="F19" s="353"/>
      <c r="G19" s="353"/>
      <c r="H19" s="353"/>
      <c r="I19" s="353"/>
      <c r="J19" s="353"/>
      <c r="K19" s="353"/>
      <c r="L19" s="353"/>
      <c r="M19" s="353"/>
      <c r="N19" s="353"/>
      <c r="O19" s="353"/>
      <c r="P19" s="353"/>
      <c r="Q19" s="353"/>
      <c r="R19" s="388"/>
    </row>
    <row r="20" spans="1:18" x14ac:dyDescent="0.3">
      <c r="A20" s="381" t="s">
        <v>150</v>
      </c>
      <c r="B20" s="329"/>
      <c r="C20" s="330"/>
      <c r="D20" s="330"/>
      <c r="E20" s="330"/>
      <c r="F20" s="330"/>
      <c r="G20" s="330"/>
      <c r="H20" s="330"/>
      <c r="I20" s="330"/>
      <c r="J20" s="330"/>
      <c r="K20" s="330"/>
      <c r="L20" s="330"/>
      <c r="M20" s="355">
        <v>261</v>
      </c>
      <c r="N20" s="355">
        <v>304</v>
      </c>
      <c r="O20" s="355">
        <v>190</v>
      </c>
      <c r="P20" s="355">
        <v>182</v>
      </c>
      <c r="Q20" s="355">
        <v>254</v>
      </c>
      <c r="R20" s="382">
        <f>SUM(B20:Q20)</f>
        <v>1191</v>
      </c>
    </row>
    <row r="21" spans="1:18" x14ac:dyDescent="0.3">
      <c r="A21" s="389" t="s">
        <v>151</v>
      </c>
      <c r="B21" s="335"/>
      <c r="C21" s="335"/>
      <c r="D21" s="335"/>
      <c r="E21" s="335"/>
      <c r="F21" s="335"/>
      <c r="G21" s="339"/>
      <c r="H21" s="335"/>
      <c r="I21" s="335"/>
      <c r="J21" s="335"/>
      <c r="K21" s="335"/>
      <c r="L21" s="335"/>
      <c r="M21" s="335"/>
      <c r="N21" s="335"/>
      <c r="O21" s="335"/>
      <c r="P21" s="335"/>
      <c r="Q21" s="384">
        <v>317</v>
      </c>
      <c r="R21" s="385">
        <f>SUM(B21:Q21)-Q21</f>
        <v>0</v>
      </c>
    </row>
    <row r="22" spans="1:18" x14ac:dyDescent="0.3">
      <c r="A22" s="383" t="s">
        <v>152</v>
      </c>
      <c r="B22" s="339"/>
      <c r="C22" s="335"/>
      <c r="D22" s="335"/>
      <c r="E22" s="335"/>
      <c r="F22" s="335"/>
      <c r="G22" s="335"/>
      <c r="H22" s="335"/>
      <c r="I22" s="335"/>
      <c r="J22" s="335"/>
      <c r="K22" s="334">
        <v>128</v>
      </c>
      <c r="L22" s="334">
        <v>126</v>
      </c>
      <c r="M22" s="334">
        <v>139</v>
      </c>
      <c r="N22" s="334">
        <v>129</v>
      </c>
      <c r="O22" s="334">
        <v>55</v>
      </c>
      <c r="P22" s="335"/>
      <c r="Q22" s="335"/>
      <c r="R22" s="385">
        <f>SUM(B22:Q22)</f>
        <v>577</v>
      </c>
    </row>
    <row r="23" spans="1:18" x14ac:dyDescent="0.3">
      <c r="A23" s="342" t="s">
        <v>153</v>
      </c>
      <c r="B23" s="339"/>
      <c r="C23" s="334">
        <v>411</v>
      </c>
      <c r="D23" s="334">
        <v>470</v>
      </c>
      <c r="E23" s="334">
        <v>467</v>
      </c>
      <c r="F23" s="334">
        <v>431</v>
      </c>
      <c r="G23" s="334">
        <v>351</v>
      </c>
      <c r="H23" s="334">
        <v>336</v>
      </c>
      <c r="I23" s="334">
        <v>436</v>
      </c>
      <c r="J23" s="335"/>
      <c r="K23" s="334">
        <v>264</v>
      </c>
      <c r="L23" s="334">
        <v>125</v>
      </c>
      <c r="M23" s="335"/>
      <c r="N23" s="335"/>
      <c r="O23" s="335"/>
      <c r="P23" s="335"/>
      <c r="Q23" s="335"/>
      <c r="R23" s="385">
        <f t="shared" ref="R23:R25" si="1">SUM(B23:Q23)</f>
        <v>3291</v>
      </c>
    </row>
    <row r="24" spans="1:18" x14ac:dyDescent="0.3">
      <c r="A24" s="383" t="s">
        <v>154</v>
      </c>
      <c r="B24" s="339"/>
      <c r="C24" s="335"/>
      <c r="D24" s="335"/>
      <c r="E24" s="335"/>
      <c r="F24" s="335"/>
      <c r="G24" s="335"/>
      <c r="H24" s="335"/>
      <c r="I24" s="335"/>
      <c r="J24" s="335"/>
      <c r="K24" s="335"/>
      <c r="L24" s="335"/>
      <c r="M24" s="335"/>
      <c r="N24" s="334">
        <v>113</v>
      </c>
      <c r="O24" s="334">
        <v>41</v>
      </c>
      <c r="P24" s="335"/>
      <c r="Q24" s="335"/>
      <c r="R24" s="385">
        <f t="shared" si="1"/>
        <v>154</v>
      </c>
    </row>
    <row r="25" spans="1:18" x14ac:dyDescent="0.3">
      <c r="A25" s="383" t="s">
        <v>155</v>
      </c>
      <c r="B25" s="339"/>
      <c r="C25" s="335"/>
      <c r="D25" s="335"/>
      <c r="E25" s="335"/>
      <c r="F25" s="335"/>
      <c r="G25" s="335"/>
      <c r="H25" s="335"/>
      <c r="I25" s="335"/>
      <c r="J25" s="335"/>
      <c r="K25" s="335"/>
      <c r="L25" s="335"/>
      <c r="M25" s="335"/>
      <c r="N25" s="335"/>
      <c r="O25" s="334">
        <v>32</v>
      </c>
      <c r="P25" s="335"/>
      <c r="Q25" s="335"/>
      <c r="R25" s="385">
        <f t="shared" si="1"/>
        <v>32</v>
      </c>
    </row>
    <row r="26" spans="1:18" ht="15" thickBot="1" x14ac:dyDescent="0.35">
      <c r="A26" s="386" t="s">
        <v>156</v>
      </c>
      <c r="B26" s="346"/>
      <c r="C26" s="347"/>
      <c r="D26" s="347"/>
      <c r="E26" s="347"/>
      <c r="F26" s="347"/>
      <c r="G26" s="347"/>
      <c r="H26" s="347"/>
      <c r="I26" s="347"/>
      <c r="J26" s="347"/>
      <c r="K26" s="347"/>
      <c r="L26" s="347"/>
      <c r="M26" s="347"/>
      <c r="N26" s="348">
        <v>24</v>
      </c>
      <c r="O26" s="347"/>
      <c r="P26" s="347"/>
      <c r="Q26" s="347"/>
      <c r="R26" s="387">
        <f>SUM(B26:Q26)</f>
        <v>24</v>
      </c>
    </row>
    <row r="27" spans="1:18" ht="15" thickBot="1" x14ac:dyDescent="0.35">
      <c r="A27" s="377" t="s">
        <v>164</v>
      </c>
      <c r="B27" s="352"/>
      <c r="C27" s="353"/>
      <c r="D27" s="353"/>
      <c r="E27" s="353"/>
      <c r="F27" s="353"/>
      <c r="G27" s="353"/>
      <c r="H27" s="353"/>
      <c r="I27" s="353"/>
      <c r="J27" s="353"/>
      <c r="K27" s="353"/>
      <c r="L27" s="353"/>
      <c r="M27" s="353"/>
      <c r="N27" s="353"/>
      <c r="O27" s="353"/>
      <c r="P27" s="353"/>
      <c r="Q27" s="353"/>
      <c r="R27" s="390"/>
    </row>
    <row r="28" spans="1:18" ht="15" thickBot="1" x14ac:dyDescent="0.35">
      <c r="A28" s="391" t="s">
        <v>165</v>
      </c>
      <c r="B28" s="362">
        <f t="shared" ref="B28:O28" si="2">SUM(B4:B27)</f>
        <v>9362</v>
      </c>
      <c r="C28" s="362">
        <f t="shared" si="2"/>
        <v>10302</v>
      </c>
      <c r="D28" s="362">
        <f t="shared" si="2"/>
        <v>10535</v>
      </c>
      <c r="E28" s="362">
        <f t="shared" si="2"/>
        <v>11047</v>
      </c>
      <c r="F28" s="362">
        <f t="shared" si="2"/>
        <v>12063</v>
      </c>
      <c r="G28" s="362">
        <f t="shared" si="2"/>
        <v>12591</v>
      </c>
      <c r="H28" s="362">
        <f t="shared" si="2"/>
        <v>4465</v>
      </c>
      <c r="I28" s="362">
        <f t="shared" si="2"/>
        <v>5704</v>
      </c>
      <c r="J28" s="362">
        <f t="shared" si="2"/>
        <v>21435</v>
      </c>
      <c r="K28" s="362">
        <f t="shared" si="2"/>
        <v>23434</v>
      </c>
      <c r="L28" s="362">
        <f t="shared" si="2"/>
        <v>28039</v>
      </c>
      <c r="M28" s="362">
        <f t="shared" si="2"/>
        <v>28524</v>
      </c>
      <c r="N28" s="362">
        <f t="shared" si="2"/>
        <v>30986</v>
      </c>
      <c r="O28" s="362">
        <f t="shared" si="2"/>
        <v>20066</v>
      </c>
      <c r="P28" s="362">
        <f>SUM(P4:P27)-P6</f>
        <v>27156</v>
      </c>
      <c r="Q28" s="362">
        <f>SUM(Q4:Q27)-Q6-Q21-Q5</f>
        <v>15807</v>
      </c>
      <c r="R28" s="364">
        <f>SUM(R4:R27)</f>
        <v>271516</v>
      </c>
    </row>
    <row r="29" spans="1:18" x14ac:dyDescent="0.3">
      <c r="B29" s="392"/>
      <c r="C29" s="392"/>
      <c r="D29" s="392"/>
      <c r="E29" s="392"/>
      <c r="F29" s="392"/>
      <c r="G29" s="392"/>
      <c r="H29" s="392"/>
      <c r="I29" s="392"/>
      <c r="J29" s="392"/>
      <c r="K29" s="392"/>
      <c r="L29" s="392"/>
      <c r="M29" s="392"/>
      <c r="N29" s="392"/>
      <c r="O29" s="392"/>
      <c r="P29" s="392"/>
      <c r="Q29" s="392"/>
    </row>
    <row r="30" spans="1:18" x14ac:dyDescent="0.3">
      <c r="A30" t="s">
        <v>160</v>
      </c>
      <c r="B30" s="392"/>
      <c r="C30" s="392"/>
      <c r="D30" s="392"/>
      <c r="E30" s="392"/>
      <c r="F30" s="392"/>
      <c r="G30" s="392"/>
      <c r="H30" s="392"/>
      <c r="I30" s="392"/>
      <c r="J30" s="392"/>
      <c r="K30" s="392"/>
      <c r="L30" s="392"/>
      <c r="M30" s="392"/>
      <c r="N30" s="392"/>
      <c r="O30" s="392"/>
      <c r="P30" s="392"/>
      <c r="Q30" s="392"/>
    </row>
    <row r="31" spans="1:18" x14ac:dyDescent="0.3">
      <c r="A31" t="s">
        <v>161</v>
      </c>
      <c r="B31" s="392"/>
      <c r="C31" s="392"/>
      <c r="D31" s="392"/>
      <c r="E31" s="392"/>
      <c r="F31" s="392"/>
      <c r="G31" s="392"/>
      <c r="H31" s="392"/>
      <c r="I31" s="392"/>
      <c r="J31" s="392"/>
      <c r="K31" s="392"/>
      <c r="L31" s="392"/>
      <c r="M31" s="392"/>
      <c r="N31" s="392"/>
      <c r="O31" s="392"/>
      <c r="P31" s="392"/>
      <c r="Q31" s="39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B3BCF-9824-416A-92FE-54BD7E71E352}">
  <sheetPr>
    <tabColor rgb="FFD3DAED"/>
  </sheetPr>
  <dimension ref="A1:E15"/>
  <sheetViews>
    <sheetView zoomScaleNormal="100" workbookViewId="0"/>
  </sheetViews>
  <sheetFormatPr defaultColWidth="9.21875" defaultRowHeight="13.8" x14ac:dyDescent="0.3"/>
  <cols>
    <col min="1" max="1" width="50.21875" style="55" customWidth="1"/>
    <col min="2" max="2" width="8.77734375" style="55" customWidth="1"/>
    <col min="3" max="3" width="8.77734375" style="56" customWidth="1"/>
    <col min="4" max="4" width="9.44140625" style="55" customWidth="1"/>
    <col min="5" max="16384" width="9.21875" style="55"/>
  </cols>
  <sheetData>
    <row r="1" spans="1:5" s="6" customFormat="1" ht="14.55" customHeight="1" thickBot="1" x14ac:dyDescent="0.35">
      <c r="A1" s="1" t="s">
        <v>0</v>
      </c>
      <c r="B1" s="2"/>
      <c r="C1" s="3"/>
      <c r="D1" s="4"/>
      <c r="E1" s="5"/>
    </row>
    <row r="2" spans="1:5" s="6" customFormat="1" ht="14.55" customHeight="1" thickBot="1" x14ac:dyDescent="0.35">
      <c r="A2" s="7"/>
      <c r="B2" s="8" t="s">
        <v>1</v>
      </c>
      <c r="C2" s="9" t="s">
        <v>2</v>
      </c>
      <c r="D2" s="10" t="s">
        <v>3</v>
      </c>
      <c r="E2" s="11"/>
    </row>
    <row r="3" spans="1:5" s="6" customFormat="1" ht="14.55" customHeight="1" thickBot="1" x14ac:dyDescent="0.35">
      <c r="A3" s="12"/>
      <c r="B3" s="13"/>
      <c r="C3" s="14"/>
      <c r="D3" s="15" t="s">
        <v>4</v>
      </c>
      <c r="E3" s="16">
        <v>2022</v>
      </c>
    </row>
    <row r="4" spans="1:5" s="6" customFormat="1" ht="14.55" customHeight="1" thickBot="1" x14ac:dyDescent="0.35">
      <c r="A4" s="17"/>
      <c r="B4" s="18"/>
      <c r="C4" s="19"/>
      <c r="D4" s="20" t="s">
        <v>5</v>
      </c>
      <c r="E4" s="21" t="s">
        <v>6</v>
      </c>
    </row>
    <row r="5" spans="1:5" s="6" customFormat="1" ht="14.55" customHeight="1" thickBot="1" x14ac:dyDescent="0.35">
      <c r="A5" s="22" t="s">
        <v>7</v>
      </c>
      <c r="B5" s="23">
        <f>B6+B9</f>
        <v>239412</v>
      </c>
      <c r="C5" s="24"/>
      <c r="D5" s="25">
        <v>20.548287342322975</v>
      </c>
      <c r="E5" s="26">
        <v>13.884017657374374</v>
      </c>
    </row>
    <row r="6" spans="1:5" s="6" customFormat="1" ht="14.55" customHeight="1" thickBot="1" x14ac:dyDescent="0.35">
      <c r="A6" s="27" t="s">
        <v>8</v>
      </c>
      <c r="B6" s="28">
        <f>SUM(B7:B8)</f>
        <v>229000</v>
      </c>
      <c r="C6" s="29">
        <f>B6/B$5*100</f>
        <v>95.6510116451974</v>
      </c>
      <c r="D6" s="30">
        <v>21.09399539616642</v>
      </c>
      <c r="E6" s="31">
        <v>14.227352311782635</v>
      </c>
    </row>
    <row r="7" spans="1:5" s="6" customFormat="1" ht="14.55" customHeight="1" x14ac:dyDescent="0.3">
      <c r="A7" s="32" t="s">
        <v>9</v>
      </c>
      <c r="B7" s="33">
        <v>178143</v>
      </c>
      <c r="C7" s="34">
        <f>B7/B$6*100</f>
        <v>77.791703056768554</v>
      </c>
      <c r="D7" s="35"/>
      <c r="E7" s="36"/>
    </row>
    <row r="8" spans="1:5" s="6" customFormat="1" ht="14.55" customHeight="1" thickBot="1" x14ac:dyDescent="0.35">
      <c r="A8" s="37" t="s">
        <v>10</v>
      </c>
      <c r="B8" s="38">
        <v>50857</v>
      </c>
      <c r="C8" s="39">
        <f>B8/B$6*100</f>
        <v>22.208296943231439</v>
      </c>
      <c r="D8" s="40"/>
      <c r="E8" s="41"/>
    </row>
    <row r="9" spans="1:5" s="6" customFormat="1" ht="14.55" customHeight="1" thickBot="1" x14ac:dyDescent="0.35">
      <c r="A9" s="42" t="s">
        <v>11</v>
      </c>
      <c r="B9" s="43">
        <f>SUM(B10:B13)</f>
        <v>10412</v>
      </c>
      <c r="C9" s="29">
        <f>B9/B$5*100</f>
        <v>4.3489883548026</v>
      </c>
      <c r="D9" s="30">
        <v>13.096525873562928</v>
      </c>
      <c r="E9" s="31">
        <v>9.1397849462365599</v>
      </c>
    </row>
    <row r="10" spans="1:5" s="6" customFormat="1" ht="14.55" customHeight="1" x14ac:dyDescent="0.3">
      <c r="A10" s="44" t="s">
        <v>12</v>
      </c>
      <c r="B10" s="45">
        <v>2404</v>
      </c>
      <c r="C10" s="34">
        <f>B10/B$9*100</f>
        <v>23.088743757203229</v>
      </c>
      <c r="D10" s="35"/>
      <c r="E10" s="36"/>
    </row>
    <row r="11" spans="1:5" s="6" customFormat="1" ht="14.55" customHeight="1" x14ac:dyDescent="0.3">
      <c r="A11" s="46" t="s">
        <v>13</v>
      </c>
      <c r="B11" s="47">
        <v>7466</v>
      </c>
      <c r="C11" s="48">
        <f>B11/B$9*100</f>
        <v>71.705724164425661</v>
      </c>
      <c r="D11" s="49"/>
      <c r="E11" s="50"/>
    </row>
    <row r="12" spans="1:5" s="6" customFormat="1" ht="14.55" customHeight="1" x14ac:dyDescent="0.3">
      <c r="A12" s="46" t="s">
        <v>14</v>
      </c>
      <c r="B12" s="47">
        <v>404</v>
      </c>
      <c r="C12" s="48">
        <f>B12/B$9*100</f>
        <v>3.8801383019592781</v>
      </c>
      <c r="D12" s="49"/>
      <c r="E12" s="50"/>
    </row>
    <row r="13" spans="1:5" ht="14.55" customHeight="1" thickBot="1" x14ac:dyDescent="0.35">
      <c r="A13" s="51" t="s">
        <v>15</v>
      </c>
      <c r="B13" s="52">
        <v>138</v>
      </c>
      <c r="C13" s="53">
        <f>B13/B$9*100</f>
        <v>1.3253937764118324</v>
      </c>
      <c r="D13" s="40"/>
      <c r="E13" s="54"/>
    </row>
    <row r="14" spans="1:5" ht="20.55" customHeight="1" x14ac:dyDescent="0.3">
      <c r="A14" s="6" t="s">
        <v>16</v>
      </c>
      <c r="C14" s="55"/>
    </row>
    <row r="15" spans="1:5" ht="14.55" customHeight="1" x14ac:dyDescent="0.3">
      <c r="A15" s="55" t="s">
        <v>17</v>
      </c>
      <c r="C15" s="55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66D64-B274-4A1A-A36F-64984D0B117A}">
  <sheetPr>
    <tabColor rgb="FFD3DAED"/>
  </sheetPr>
  <dimension ref="A1:I16"/>
  <sheetViews>
    <sheetView zoomScaleNormal="100" workbookViewId="0"/>
  </sheetViews>
  <sheetFormatPr defaultColWidth="9.21875" defaultRowHeight="14.55" customHeight="1" x14ac:dyDescent="0.3"/>
  <cols>
    <col min="1" max="1" width="32" style="55" customWidth="1"/>
    <col min="2" max="2" width="11.77734375" style="55" customWidth="1"/>
    <col min="3" max="3" width="9.77734375" style="56" customWidth="1"/>
    <col min="4" max="4" width="9.77734375" style="110" customWidth="1"/>
    <col min="5" max="5" width="9.77734375" style="56" customWidth="1"/>
    <col min="6" max="9" width="9.77734375" style="55" customWidth="1"/>
    <col min="10" max="16384" width="9.21875" style="55"/>
  </cols>
  <sheetData>
    <row r="1" spans="1:9" ht="14.55" customHeight="1" thickBot="1" x14ac:dyDescent="0.35">
      <c r="A1" s="57" t="s">
        <v>18</v>
      </c>
      <c r="B1" s="58"/>
      <c r="C1" s="59"/>
      <c r="D1" s="58"/>
      <c r="E1" s="59"/>
      <c r="F1" s="60"/>
      <c r="G1" s="58"/>
      <c r="H1" s="58"/>
      <c r="I1" s="58"/>
    </row>
    <row r="2" spans="1:9" ht="14.55" customHeight="1" thickBot="1" x14ac:dyDescent="0.35">
      <c r="A2" s="61"/>
      <c r="B2" s="62" t="s">
        <v>19</v>
      </c>
      <c r="C2" s="63"/>
      <c r="D2" s="64"/>
      <c r="E2" s="65"/>
      <c r="F2" s="66" t="s">
        <v>20</v>
      </c>
      <c r="G2" s="67"/>
      <c r="H2" s="68" t="s">
        <v>21</v>
      </c>
      <c r="I2" s="69"/>
    </row>
    <row r="3" spans="1:9" ht="14.55" customHeight="1" thickBot="1" x14ac:dyDescent="0.35">
      <c r="A3" s="70"/>
      <c r="B3" s="62" t="s">
        <v>22</v>
      </c>
      <c r="C3" s="71"/>
      <c r="D3" s="72" t="s">
        <v>23</v>
      </c>
      <c r="E3" s="65"/>
      <c r="F3" s="73"/>
      <c r="G3" s="74"/>
      <c r="H3" s="75"/>
      <c r="I3" s="75"/>
    </row>
    <row r="4" spans="1:9" ht="14.55" customHeight="1" thickBot="1" x14ac:dyDescent="0.35">
      <c r="A4" s="17"/>
      <c r="B4" s="76" t="s">
        <v>1</v>
      </c>
      <c r="C4" s="77" t="s">
        <v>2</v>
      </c>
      <c r="D4" s="78" t="s">
        <v>1</v>
      </c>
      <c r="E4" s="79" t="s">
        <v>2</v>
      </c>
      <c r="F4" s="76" t="s">
        <v>1</v>
      </c>
      <c r="G4" s="80" t="s">
        <v>2</v>
      </c>
      <c r="H4" s="81" t="s">
        <v>1</v>
      </c>
      <c r="I4" s="82" t="s">
        <v>2</v>
      </c>
    </row>
    <row r="5" spans="1:9" ht="14.55" customHeight="1" thickBot="1" x14ac:dyDescent="0.35">
      <c r="A5" s="27" t="s">
        <v>24</v>
      </c>
      <c r="B5" s="83">
        <f>SUM(B6:B10)</f>
        <v>178143</v>
      </c>
      <c r="C5" s="84"/>
      <c r="D5" s="85">
        <f>SUM(D6:D10)</f>
        <v>50857</v>
      </c>
      <c r="E5" s="86"/>
      <c r="F5" s="83">
        <f>SUM(F6:F10)</f>
        <v>10412</v>
      </c>
      <c r="G5" s="87"/>
      <c r="H5" s="83">
        <f t="shared" ref="H5:H10" si="0">B5+D5+F5</f>
        <v>239412</v>
      </c>
      <c r="I5" s="88"/>
    </row>
    <row r="6" spans="1:9" ht="14.55" customHeight="1" x14ac:dyDescent="0.3">
      <c r="A6" s="89" t="s">
        <v>25</v>
      </c>
      <c r="B6" s="90">
        <v>32638</v>
      </c>
      <c r="C6" s="91">
        <f>B6/B$5*100</f>
        <v>18.321236310155324</v>
      </c>
      <c r="D6" s="92">
        <v>8989</v>
      </c>
      <c r="E6" s="93">
        <f>D6/D$5*100</f>
        <v>17.675049649015868</v>
      </c>
      <c r="F6" s="90">
        <v>1431</v>
      </c>
      <c r="G6" s="94">
        <f>F6/F$5*100</f>
        <v>13.743757203227045</v>
      </c>
      <c r="H6" s="90">
        <f t="shared" si="0"/>
        <v>43058</v>
      </c>
      <c r="I6" s="95">
        <f>H6/H$5*100</f>
        <v>17.984896329340216</v>
      </c>
    </row>
    <row r="7" spans="1:9" ht="14.55" customHeight="1" x14ac:dyDescent="0.3">
      <c r="A7" s="96" t="s">
        <v>26</v>
      </c>
      <c r="B7" s="90">
        <v>19750</v>
      </c>
      <c r="C7" s="97">
        <f>B7/B$5*100</f>
        <v>11.086598968244612</v>
      </c>
      <c r="D7" s="92">
        <v>2583</v>
      </c>
      <c r="E7" s="98">
        <f>D7/D$5*100</f>
        <v>5.0789468509743001</v>
      </c>
      <c r="F7" s="90">
        <v>1258</v>
      </c>
      <c r="G7" s="99">
        <f>F7/F$5*100</f>
        <v>12.082212831348444</v>
      </c>
      <c r="H7" s="100">
        <f t="shared" si="0"/>
        <v>23591</v>
      </c>
      <c r="I7" s="101">
        <f>H7/H$5*100</f>
        <v>9.8537249594840706</v>
      </c>
    </row>
    <row r="8" spans="1:9" ht="14.55" customHeight="1" x14ac:dyDescent="0.3">
      <c r="A8" s="96" t="s">
        <v>27</v>
      </c>
      <c r="B8" s="90">
        <v>21092</v>
      </c>
      <c r="C8" s="97">
        <f>B8/B$5*100</f>
        <v>11.839926351302044</v>
      </c>
      <c r="D8" s="92">
        <v>10119</v>
      </c>
      <c r="E8" s="98">
        <f>D8/D$5*100</f>
        <v>19.896966002713491</v>
      </c>
      <c r="F8" s="90">
        <v>1997</v>
      </c>
      <c r="G8" s="99">
        <f>F8/F$5*100</f>
        <v>19.179792547061083</v>
      </c>
      <c r="H8" s="100">
        <f t="shared" si="0"/>
        <v>33208</v>
      </c>
      <c r="I8" s="101">
        <f>H8/H$5*100</f>
        <v>13.870649758575176</v>
      </c>
    </row>
    <row r="9" spans="1:9" ht="14.55" customHeight="1" x14ac:dyDescent="0.3">
      <c r="A9" s="96" t="s">
        <v>28</v>
      </c>
      <c r="B9" s="90">
        <v>104254</v>
      </c>
      <c r="C9" s="97">
        <f>B9/B$5*100</f>
        <v>58.522647535968296</v>
      </c>
      <c r="D9" s="92">
        <v>29057</v>
      </c>
      <c r="E9" s="98">
        <f>D9/D$5*100</f>
        <v>57.13471105255914</v>
      </c>
      <c r="F9" s="90">
        <v>5706</v>
      </c>
      <c r="G9" s="99">
        <f>F9/F$5*100</f>
        <v>54.802151363810992</v>
      </c>
      <c r="H9" s="100">
        <f t="shared" si="0"/>
        <v>139017</v>
      </c>
      <c r="I9" s="101">
        <f>H9/H$5*100</f>
        <v>58.066011728735404</v>
      </c>
    </row>
    <row r="10" spans="1:9" ht="14.55" customHeight="1" thickBot="1" x14ac:dyDescent="0.35">
      <c r="A10" s="102" t="s">
        <v>29</v>
      </c>
      <c r="B10" s="103">
        <v>409</v>
      </c>
      <c r="C10" s="104">
        <f>B10/B$5*100</f>
        <v>0.22959083432972388</v>
      </c>
      <c r="D10" s="105">
        <v>109</v>
      </c>
      <c r="E10" s="106">
        <f>D10/D$5*100</f>
        <v>0.21432644473720433</v>
      </c>
      <c r="F10" s="103">
        <v>20</v>
      </c>
      <c r="G10" s="107">
        <f>F10/F$5*100</f>
        <v>0.19208605455243949</v>
      </c>
      <c r="H10" s="103">
        <f t="shared" si="0"/>
        <v>538</v>
      </c>
      <c r="I10" s="108">
        <f>H10/H$5*100</f>
        <v>0.22471722386513626</v>
      </c>
    </row>
    <row r="11" spans="1:9" ht="14.55" customHeight="1" x14ac:dyDescent="0.3">
      <c r="A11" s="109" t="s">
        <v>30</v>
      </c>
    </row>
    <row r="12" spans="1:9" ht="14.55" customHeight="1" x14ac:dyDescent="0.3">
      <c r="A12" s="109" t="s">
        <v>31</v>
      </c>
    </row>
    <row r="13" spans="1:9" ht="14.55" customHeight="1" x14ac:dyDescent="0.3">
      <c r="A13" s="109" t="s">
        <v>32</v>
      </c>
    </row>
    <row r="14" spans="1:9" ht="14.55" customHeight="1" x14ac:dyDescent="0.3">
      <c r="A14" s="109" t="s">
        <v>33</v>
      </c>
    </row>
    <row r="15" spans="1:9" ht="14.55" customHeight="1" x14ac:dyDescent="0.3">
      <c r="A15" s="109" t="s">
        <v>34</v>
      </c>
    </row>
    <row r="16" spans="1:9" ht="14.55" customHeight="1" x14ac:dyDescent="0.3">
      <c r="A16" s="109" t="s">
        <v>35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6E827-072F-4ED1-B0B8-6213B45089CB}">
  <sheetPr>
    <tabColor rgb="FFD3DAED"/>
  </sheetPr>
  <dimension ref="A1:I27"/>
  <sheetViews>
    <sheetView zoomScaleNormal="100" workbookViewId="0"/>
  </sheetViews>
  <sheetFormatPr defaultColWidth="9.21875" defaultRowHeight="14.55" customHeight="1" x14ac:dyDescent="0.3"/>
  <cols>
    <col min="1" max="1" width="16.5546875" style="55" customWidth="1"/>
    <col min="2" max="2" width="9.77734375" style="55" customWidth="1"/>
    <col min="3" max="3" width="9.77734375" style="56" customWidth="1"/>
    <col min="4" max="4" width="9.77734375" style="110" customWidth="1"/>
    <col min="5" max="5" width="9.77734375" style="56" customWidth="1"/>
    <col min="6" max="8" width="9.77734375" style="55" customWidth="1"/>
    <col min="9" max="9" width="10.21875" style="55" customWidth="1"/>
    <col min="10" max="16384" width="9.21875" style="55"/>
  </cols>
  <sheetData>
    <row r="1" spans="1:9" ht="14.55" customHeight="1" thickBot="1" x14ac:dyDescent="0.35">
      <c r="A1" s="57" t="s">
        <v>36</v>
      </c>
      <c r="B1" s="111"/>
      <c r="C1" s="112"/>
      <c r="D1" s="111"/>
      <c r="E1" s="111"/>
      <c r="F1" s="111"/>
      <c r="G1" s="111"/>
      <c r="H1" s="111"/>
      <c r="I1" s="111"/>
    </row>
    <row r="2" spans="1:9" ht="14.55" customHeight="1" thickBot="1" x14ac:dyDescent="0.35">
      <c r="A2" s="61"/>
      <c r="B2" s="113" t="s">
        <v>19</v>
      </c>
      <c r="C2" s="114"/>
      <c r="D2" s="115"/>
      <c r="E2" s="116"/>
      <c r="F2" s="66" t="s">
        <v>20</v>
      </c>
      <c r="G2" s="67"/>
      <c r="H2" s="68" t="s">
        <v>21</v>
      </c>
      <c r="I2" s="69"/>
    </row>
    <row r="3" spans="1:9" ht="14.55" customHeight="1" thickBot="1" x14ac:dyDescent="0.35">
      <c r="A3" s="70"/>
      <c r="B3" s="62" t="s">
        <v>22</v>
      </c>
      <c r="C3" s="71"/>
      <c r="D3" s="72" t="s">
        <v>23</v>
      </c>
      <c r="E3" s="65"/>
      <c r="F3" s="73"/>
      <c r="G3" s="74"/>
      <c r="H3" s="75"/>
      <c r="I3" s="75"/>
    </row>
    <row r="4" spans="1:9" ht="14.55" customHeight="1" thickBot="1" x14ac:dyDescent="0.35">
      <c r="A4" s="117"/>
      <c r="B4" s="81" t="s">
        <v>1</v>
      </c>
      <c r="C4" s="118" t="s">
        <v>2</v>
      </c>
      <c r="D4" s="119" t="s">
        <v>1</v>
      </c>
      <c r="E4" s="120" t="s">
        <v>2</v>
      </c>
      <c r="F4" s="81" t="s">
        <v>1</v>
      </c>
      <c r="G4" s="121" t="s">
        <v>2</v>
      </c>
      <c r="H4" s="81" t="s">
        <v>1</v>
      </c>
      <c r="I4" s="122" t="s">
        <v>2</v>
      </c>
    </row>
    <row r="5" spans="1:9" ht="14.55" customHeight="1" thickBot="1" x14ac:dyDescent="0.35">
      <c r="A5" s="22" t="s">
        <v>37</v>
      </c>
      <c r="B5" s="123">
        <f>SUM(B6:B7)</f>
        <v>178143</v>
      </c>
      <c r="C5" s="124"/>
      <c r="D5" s="125">
        <f>SUM(D6:D7)</f>
        <v>50857</v>
      </c>
      <c r="E5" s="126"/>
      <c r="F5" s="123">
        <f>SUM(F6:F7)</f>
        <v>10412</v>
      </c>
      <c r="G5" s="127"/>
      <c r="H5" s="123">
        <f>B5+D5+F5</f>
        <v>239412</v>
      </c>
      <c r="I5" s="128"/>
    </row>
    <row r="6" spans="1:9" ht="14.55" customHeight="1" x14ac:dyDescent="0.3">
      <c r="A6" s="129" t="s">
        <v>38</v>
      </c>
      <c r="B6" s="90">
        <v>56479</v>
      </c>
      <c r="C6" s="91">
        <f>B6/B$5*100</f>
        <v>31.704304968480379</v>
      </c>
      <c r="D6" s="92">
        <v>17106</v>
      </c>
      <c r="E6" s="93">
        <f>D6/D$5*100</f>
        <v>33.635487740134103</v>
      </c>
      <c r="F6" s="90">
        <v>3278</v>
      </c>
      <c r="G6" s="94">
        <f>F6/F$5*100</f>
        <v>31.482904341144835</v>
      </c>
      <c r="H6" s="90">
        <f>B6+D6+F6</f>
        <v>76863</v>
      </c>
      <c r="I6" s="130">
        <f>H6/H$5*100</f>
        <v>32.104907022204401</v>
      </c>
    </row>
    <row r="7" spans="1:9" ht="14.55" customHeight="1" thickBot="1" x14ac:dyDescent="0.35">
      <c r="A7" s="131" t="s">
        <v>39</v>
      </c>
      <c r="B7" s="103">
        <v>121664</v>
      </c>
      <c r="C7" s="104">
        <f>B7/B$5*100</f>
        <v>68.295695031519614</v>
      </c>
      <c r="D7" s="105">
        <v>33751</v>
      </c>
      <c r="E7" s="106">
        <f>D7/D$5*100</f>
        <v>66.36451225986589</v>
      </c>
      <c r="F7" s="103">
        <v>7134</v>
      </c>
      <c r="G7" s="107">
        <f>F7/F$5*100</f>
        <v>68.517095658855169</v>
      </c>
      <c r="H7" s="103">
        <f>B7+D7+F7</f>
        <v>162549</v>
      </c>
      <c r="I7" s="132">
        <f>H7/H$5*100</f>
        <v>67.895092977795599</v>
      </c>
    </row>
    <row r="8" spans="1:9" ht="14.55" customHeight="1" thickBot="1" x14ac:dyDescent="0.35">
      <c r="A8" s="133" t="s">
        <v>40</v>
      </c>
      <c r="B8" s="134"/>
      <c r="C8" s="135"/>
      <c r="D8" s="134"/>
      <c r="E8" s="135"/>
      <c r="F8" s="134"/>
      <c r="G8" s="135"/>
      <c r="H8" s="134"/>
      <c r="I8" s="136"/>
    </row>
    <row r="9" spans="1:9" ht="14.55" customHeight="1" thickBot="1" x14ac:dyDescent="0.35">
      <c r="A9" s="27" t="s">
        <v>38</v>
      </c>
      <c r="B9" s="83">
        <f>SUM(B12:B17)</f>
        <v>56479</v>
      </c>
      <c r="C9" s="137"/>
      <c r="D9" s="85">
        <f>SUM(D12:D17)</f>
        <v>17106</v>
      </c>
      <c r="E9" s="138"/>
      <c r="F9" s="83">
        <f>SUM(F12:F17)</f>
        <v>3278</v>
      </c>
      <c r="G9" s="139"/>
      <c r="H9" s="83">
        <f>B9+D9+F9</f>
        <v>76863</v>
      </c>
      <c r="I9" s="140"/>
    </row>
    <row r="10" spans="1:9" ht="14.55" customHeight="1" x14ac:dyDescent="0.3">
      <c r="A10" s="129" t="s">
        <v>41</v>
      </c>
      <c r="B10" s="90">
        <v>69</v>
      </c>
      <c r="C10" s="141"/>
      <c r="D10" s="92">
        <v>67</v>
      </c>
      <c r="E10" s="142"/>
      <c r="F10" s="90">
        <v>69</v>
      </c>
      <c r="G10" s="143"/>
      <c r="H10" s="90">
        <v>69</v>
      </c>
      <c r="I10" s="144"/>
    </row>
    <row r="11" spans="1:9" ht="14.55" customHeight="1" x14ac:dyDescent="0.3">
      <c r="A11" s="145" t="s">
        <v>42</v>
      </c>
      <c r="B11" s="100">
        <v>8.8761412328435831</v>
      </c>
      <c r="C11" s="146"/>
      <c r="D11" s="147">
        <v>9.3117024353967075</v>
      </c>
      <c r="E11" s="148"/>
      <c r="F11" s="100">
        <v>10.23367383547059</v>
      </c>
      <c r="G11" s="149"/>
      <c r="H11" s="100">
        <v>9.0628661249375213</v>
      </c>
      <c r="I11" s="150"/>
    </row>
    <row r="12" spans="1:9" ht="14.55" customHeight="1" x14ac:dyDescent="0.3">
      <c r="A12" s="151" t="s">
        <v>43</v>
      </c>
      <c r="B12" s="100">
        <v>538</v>
      </c>
      <c r="C12" s="97">
        <f t="shared" ref="C12:C17" si="0">B12/B$9*100</f>
        <v>0.9525664406239488</v>
      </c>
      <c r="D12" s="147">
        <v>235</v>
      </c>
      <c r="E12" s="98">
        <f t="shared" ref="E12:E17" si="1">D12/D$9*100</f>
        <v>1.3737869753302936</v>
      </c>
      <c r="F12" s="100">
        <v>47</v>
      </c>
      <c r="G12" s="99">
        <f t="shared" ref="G12:G17" si="2">F12/F$9*100</f>
        <v>1.4338010982306284</v>
      </c>
      <c r="H12" s="100">
        <f t="shared" ref="H12:H18" si="3">B12+D12+F12</f>
        <v>820</v>
      </c>
      <c r="I12" s="101">
        <f t="shared" ref="I12:I17" si="4">H12/H$9*100</f>
        <v>1.0668331967266436</v>
      </c>
    </row>
    <row r="13" spans="1:9" ht="14.55" customHeight="1" x14ac:dyDescent="0.3">
      <c r="A13" s="151" t="s">
        <v>44</v>
      </c>
      <c r="B13" s="100">
        <v>2820</v>
      </c>
      <c r="C13" s="97">
        <f t="shared" si="0"/>
        <v>4.9930062501106605</v>
      </c>
      <c r="D13" s="147">
        <v>1280</v>
      </c>
      <c r="E13" s="98">
        <f t="shared" si="1"/>
        <v>7.4827545890330871</v>
      </c>
      <c r="F13" s="100">
        <v>264</v>
      </c>
      <c r="G13" s="99">
        <f t="shared" si="2"/>
        <v>8.0536912751677843</v>
      </c>
      <c r="H13" s="100">
        <f t="shared" si="3"/>
        <v>4364</v>
      </c>
      <c r="I13" s="101">
        <f t="shared" si="4"/>
        <v>5.6776342323354534</v>
      </c>
    </row>
    <row r="14" spans="1:9" ht="14.55" customHeight="1" x14ac:dyDescent="0.3">
      <c r="A14" s="151" t="s">
        <v>45</v>
      </c>
      <c r="B14" s="100">
        <v>11024</v>
      </c>
      <c r="C14" s="97">
        <f t="shared" si="0"/>
        <v>19.518759184829758</v>
      </c>
      <c r="D14" s="147">
        <v>4020</v>
      </c>
      <c r="E14" s="98">
        <f t="shared" si="1"/>
        <v>23.500526131182042</v>
      </c>
      <c r="F14" s="100">
        <v>660</v>
      </c>
      <c r="G14" s="99">
        <f t="shared" si="2"/>
        <v>20.134228187919462</v>
      </c>
      <c r="H14" s="100">
        <f t="shared" si="3"/>
        <v>15704</v>
      </c>
      <c r="I14" s="101">
        <f t="shared" si="4"/>
        <v>20.431156733408791</v>
      </c>
    </row>
    <row r="15" spans="1:9" ht="14.55" customHeight="1" x14ac:dyDescent="0.3">
      <c r="A15" s="151" t="s">
        <v>46</v>
      </c>
      <c r="B15" s="100">
        <v>24221</v>
      </c>
      <c r="C15" s="97">
        <f t="shared" si="0"/>
        <v>42.884966093592311</v>
      </c>
      <c r="D15" s="147">
        <v>7194</v>
      </c>
      <c r="E15" s="98">
        <f t="shared" si="1"/>
        <v>42.05541915117503</v>
      </c>
      <c r="F15" s="100">
        <v>1204</v>
      </c>
      <c r="G15" s="99">
        <f t="shared" si="2"/>
        <v>36.729713239780352</v>
      </c>
      <c r="H15" s="100">
        <f t="shared" si="3"/>
        <v>32619</v>
      </c>
      <c r="I15" s="101">
        <f t="shared" si="4"/>
        <v>42.43784395612974</v>
      </c>
    </row>
    <row r="16" spans="1:9" ht="14.55" customHeight="1" x14ac:dyDescent="0.3">
      <c r="A16" s="151" t="s">
        <v>47</v>
      </c>
      <c r="B16" s="100">
        <v>16902</v>
      </c>
      <c r="C16" s="97">
        <f t="shared" si="0"/>
        <v>29.926167248003683</v>
      </c>
      <c r="D16" s="147">
        <v>4119</v>
      </c>
      <c r="E16" s="98">
        <f t="shared" si="1"/>
        <v>24.079270431427567</v>
      </c>
      <c r="F16" s="100">
        <v>1005</v>
      </c>
      <c r="G16" s="99">
        <f t="shared" si="2"/>
        <v>30.658938377059179</v>
      </c>
      <c r="H16" s="100">
        <f t="shared" si="3"/>
        <v>22026</v>
      </c>
      <c r="I16" s="101">
        <f t="shared" si="4"/>
        <v>28.656180476952496</v>
      </c>
    </row>
    <row r="17" spans="1:9" ht="14.55" customHeight="1" thickBot="1" x14ac:dyDescent="0.35">
      <c r="A17" s="152" t="s">
        <v>48</v>
      </c>
      <c r="B17" s="100">
        <v>974</v>
      </c>
      <c r="C17" s="153">
        <f t="shared" si="0"/>
        <v>1.7245347828396393</v>
      </c>
      <c r="D17" s="147">
        <v>258</v>
      </c>
      <c r="E17" s="154">
        <f t="shared" si="1"/>
        <v>1.5082427218519818</v>
      </c>
      <c r="F17" s="100">
        <v>98</v>
      </c>
      <c r="G17" s="155">
        <f t="shared" si="2"/>
        <v>2.9896278218425869</v>
      </c>
      <c r="H17" s="156">
        <f t="shared" si="3"/>
        <v>1330</v>
      </c>
      <c r="I17" s="157">
        <f t="shared" si="4"/>
        <v>1.7303514044468731</v>
      </c>
    </row>
    <row r="18" spans="1:9" ht="14.55" customHeight="1" thickBot="1" x14ac:dyDescent="0.35">
      <c r="A18" s="27" t="s">
        <v>39</v>
      </c>
      <c r="B18" s="83">
        <f>SUM(B21:B26)</f>
        <v>121664</v>
      </c>
      <c r="C18" s="137"/>
      <c r="D18" s="85">
        <f>SUM(D21:D26)</f>
        <v>33751</v>
      </c>
      <c r="E18" s="138"/>
      <c r="F18" s="83">
        <f>SUM(F21:F26)</f>
        <v>7134</v>
      </c>
      <c r="G18" s="139"/>
      <c r="H18" s="83">
        <f t="shared" si="3"/>
        <v>162549</v>
      </c>
      <c r="I18" s="140"/>
    </row>
    <row r="19" spans="1:9" ht="14.55" customHeight="1" x14ac:dyDescent="0.3">
      <c r="A19" s="129" t="s">
        <v>41</v>
      </c>
      <c r="B19" s="90">
        <v>71</v>
      </c>
      <c r="C19" s="158"/>
      <c r="D19" s="92">
        <v>69</v>
      </c>
      <c r="E19" s="159"/>
      <c r="F19" s="90">
        <v>71</v>
      </c>
      <c r="G19" s="160"/>
      <c r="H19" s="90">
        <v>70</v>
      </c>
      <c r="I19" s="144"/>
    </row>
    <row r="20" spans="1:9" ht="14.55" customHeight="1" x14ac:dyDescent="0.3">
      <c r="A20" s="145" t="s">
        <v>42</v>
      </c>
      <c r="B20" s="100">
        <v>7.9682976564161496</v>
      </c>
      <c r="C20" s="161"/>
      <c r="D20" s="147">
        <v>8.7035867966646325</v>
      </c>
      <c r="E20" s="162"/>
      <c r="F20" s="100">
        <v>8.8061729073654913</v>
      </c>
      <c r="G20" s="163"/>
      <c r="H20" s="100">
        <v>8.1863300767325349</v>
      </c>
      <c r="I20" s="150"/>
    </row>
    <row r="21" spans="1:9" ht="14.55" customHeight="1" x14ac:dyDescent="0.3">
      <c r="A21" s="151" t="s">
        <v>43</v>
      </c>
      <c r="B21" s="100">
        <v>429</v>
      </c>
      <c r="C21" s="97">
        <f t="shared" ref="C21:C26" si="5">B21/B$18*100</f>
        <v>0.35261046817464492</v>
      </c>
      <c r="D21" s="147">
        <v>217</v>
      </c>
      <c r="E21" s="98">
        <f t="shared" ref="E21:E26" si="6">D21/D$18*100</f>
        <v>0.64294391277295482</v>
      </c>
      <c r="F21" s="100">
        <v>36</v>
      </c>
      <c r="G21" s="99">
        <f t="shared" ref="G21:G26" si="7">F21/F$18*100</f>
        <v>0.50462573591253157</v>
      </c>
      <c r="H21" s="100">
        <f t="shared" ref="H21:H26" si="8">B21+D21+F21</f>
        <v>682</v>
      </c>
      <c r="I21" s="101">
        <f t="shared" ref="I21:I26" si="9">H21/H$18*100</f>
        <v>0.41956579246873249</v>
      </c>
    </row>
    <row r="22" spans="1:9" ht="14.55" customHeight="1" x14ac:dyDescent="0.3">
      <c r="A22" s="151" t="s">
        <v>44</v>
      </c>
      <c r="B22" s="100">
        <v>3515</v>
      </c>
      <c r="C22" s="97">
        <f t="shared" si="5"/>
        <v>2.8891044187269856</v>
      </c>
      <c r="D22" s="147">
        <v>1787</v>
      </c>
      <c r="E22" s="98">
        <f t="shared" si="6"/>
        <v>5.294657936061153</v>
      </c>
      <c r="F22" s="100">
        <v>295</v>
      </c>
      <c r="G22" s="99">
        <f t="shared" si="7"/>
        <v>4.1351275581721341</v>
      </c>
      <c r="H22" s="100">
        <f t="shared" si="8"/>
        <v>5597</v>
      </c>
      <c r="I22" s="101">
        <f t="shared" si="9"/>
        <v>3.4432694141458886</v>
      </c>
    </row>
    <row r="23" spans="1:9" ht="14.55" customHeight="1" x14ac:dyDescent="0.3">
      <c r="A23" s="151" t="s">
        <v>45</v>
      </c>
      <c r="B23" s="100">
        <v>19450</v>
      </c>
      <c r="C23" s="97">
        <f t="shared" si="5"/>
        <v>15.986651762230405</v>
      </c>
      <c r="D23" s="147">
        <v>6625</v>
      </c>
      <c r="E23" s="98">
        <f t="shared" si="6"/>
        <v>19.629048028206572</v>
      </c>
      <c r="F23" s="100">
        <v>1179</v>
      </c>
      <c r="G23" s="99">
        <f t="shared" si="7"/>
        <v>16.526492851135409</v>
      </c>
      <c r="H23" s="100">
        <f t="shared" si="8"/>
        <v>27254</v>
      </c>
      <c r="I23" s="101">
        <f t="shared" si="9"/>
        <v>16.766636521910318</v>
      </c>
    </row>
    <row r="24" spans="1:9" ht="14.55" customHeight="1" x14ac:dyDescent="0.3">
      <c r="A24" s="151" t="s">
        <v>46</v>
      </c>
      <c r="B24" s="100">
        <v>54332</v>
      </c>
      <c r="C24" s="97">
        <f t="shared" si="5"/>
        <v>44.657417148869015</v>
      </c>
      <c r="D24" s="147">
        <v>14505</v>
      </c>
      <c r="E24" s="98">
        <f t="shared" si="6"/>
        <v>42.976504399869633</v>
      </c>
      <c r="F24" s="100">
        <v>2907</v>
      </c>
      <c r="G24" s="99">
        <f t="shared" si="7"/>
        <v>40.748528174936922</v>
      </c>
      <c r="H24" s="100">
        <f t="shared" si="8"/>
        <v>71744</v>
      </c>
      <c r="I24" s="101">
        <f t="shared" si="9"/>
        <v>44.136844889848597</v>
      </c>
    </row>
    <row r="25" spans="1:9" ht="14.55" customHeight="1" x14ac:dyDescent="0.3">
      <c r="A25" s="151" t="s">
        <v>47</v>
      </c>
      <c r="B25" s="100">
        <v>41455</v>
      </c>
      <c r="C25" s="97">
        <f t="shared" si="5"/>
        <v>34.073349552866908</v>
      </c>
      <c r="D25" s="147">
        <v>10067</v>
      </c>
      <c r="E25" s="98">
        <f t="shared" si="6"/>
        <v>29.827264377351781</v>
      </c>
      <c r="F25" s="100">
        <v>2463</v>
      </c>
      <c r="G25" s="99">
        <f t="shared" si="7"/>
        <v>34.524810765349031</v>
      </c>
      <c r="H25" s="100">
        <f t="shared" si="8"/>
        <v>53985</v>
      </c>
      <c r="I25" s="101">
        <f t="shared" si="9"/>
        <v>33.211523909713378</v>
      </c>
    </row>
    <row r="26" spans="1:9" ht="14.55" customHeight="1" thickBot="1" x14ac:dyDescent="0.35">
      <c r="A26" s="164" t="s">
        <v>48</v>
      </c>
      <c r="B26" s="103">
        <v>2483</v>
      </c>
      <c r="C26" s="104">
        <f t="shared" si="5"/>
        <v>2.040866649132036</v>
      </c>
      <c r="D26" s="105">
        <v>550</v>
      </c>
      <c r="E26" s="106">
        <f t="shared" si="6"/>
        <v>1.629581345737904</v>
      </c>
      <c r="F26" s="103">
        <v>254</v>
      </c>
      <c r="G26" s="107">
        <f t="shared" si="7"/>
        <v>3.5604149144939727</v>
      </c>
      <c r="H26" s="103">
        <f t="shared" si="8"/>
        <v>3287</v>
      </c>
      <c r="I26" s="108">
        <f t="shared" si="9"/>
        <v>2.0221594719130849</v>
      </c>
    </row>
    <row r="27" spans="1:9" ht="14.55" customHeight="1" x14ac:dyDescent="0.3">
      <c r="A27" s="55" t="s">
        <v>30</v>
      </c>
      <c r="F27" s="110"/>
      <c r="G27" s="56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53415-4D53-46B3-B484-CDE6B1C78CF4}">
  <sheetPr>
    <tabColor rgb="FFD3DAED"/>
  </sheetPr>
  <dimension ref="A1:I20"/>
  <sheetViews>
    <sheetView zoomScaleNormal="100" workbookViewId="0"/>
  </sheetViews>
  <sheetFormatPr defaultColWidth="9.21875" defaultRowHeight="14.55" customHeight="1" x14ac:dyDescent="0.3"/>
  <cols>
    <col min="1" max="1" width="30.21875" style="55" customWidth="1"/>
    <col min="2" max="2" width="9.77734375" style="55" customWidth="1"/>
    <col min="3" max="3" width="9.77734375" style="56" customWidth="1"/>
    <col min="4" max="4" width="9.77734375" style="110" customWidth="1"/>
    <col min="5" max="5" width="11.21875" style="56" customWidth="1"/>
    <col min="6" max="9" width="9.77734375" style="55" customWidth="1"/>
    <col min="10" max="16384" width="9.21875" style="55"/>
  </cols>
  <sheetData>
    <row r="1" spans="1:9" ht="14.55" customHeight="1" thickBot="1" x14ac:dyDescent="0.35">
      <c r="A1" s="57" t="s">
        <v>49</v>
      </c>
      <c r="B1" s="165"/>
      <c r="C1" s="165"/>
      <c r="D1" s="165"/>
      <c r="E1" s="165"/>
      <c r="F1" s="165"/>
      <c r="G1" s="165"/>
      <c r="H1" s="166"/>
      <c r="I1" s="166"/>
    </row>
    <row r="2" spans="1:9" ht="14.55" customHeight="1" thickBot="1" x14ac:dyDescent="0.35">
      <c r="A2" s="167"/>
      <c r="B2" s="113" t="s">
        <v>19</v>
      </c>
      <c r="C2" s="114"/>
      <c r="D2" s="115"/>
      <c r="E2" s="116"/>
      <c r="F2" s="66" t="s">
        <v>20</v>
      </c>
      <c r="G2" s="67"/>
      <c r="H2" s="68" t="s">
        <v>21</v>
      </c>
      <c r="I2" s="69"/>
    </row>
    <row r="3" spans="1:9" ht="14.55" customHeight="1" thickBot="1" x14ac:dyDescent="0.35">
      <c r="A3" s="117"/>
      <c r="B3" s="62" t="s">
        <v>22</v>
      </c>
      <c r="C3" s="71"/>
      <c r="D3" s="72" t="s">
        <v>23</v>
      </c>
      <c r="E3" s="65"/>
      <c r="F3" s="168"/>
      <c r="G3" s="169"/>
      <c r="H3" s="170"/>
      <c r="I3" s="170"/>
    </row>
    <row r="4" spans="1:9" s="177" customFormat="1" ht="14.55" customHeight="1" thickBot="1" x14ac:dyDescent="0.35">
      <c r="A4" s="117"/>
      <c r="B4" s="171" t="s">
        <v>1</v>
      </c>
      <c r="C4" s="172" t="s">
        <v>2</v>
      </c>
      <c r="D4" s="173" t="s">
        <v>1</v>
      </c>
      <c r="E4" s="174" t="s">
        <v>2</v>
      </c>
      <c r="F4" s="171" t="s">
        <v>1</v>
      </c>
      <c r="G4" s="175" t="s">
        <v>2</v>
      </c>
      <c r="H4" s="171" t="s">
        <v>1</v>
      </c>
      <c r="I4" s="176" t="s">
        <v>2</v>
      </c>
    </row>
    <row r="5" spans="1:9" ht="14.55" customHeight="1" thickBot="1" x14ac:dyDescent="0.35">
      <c r="A5" s="27" t="s">
        <v>50</v>
      </c>
      <c r="B5" s="178">
        <f>SUM(B6:B8)</f>
        <v>178143</v>
      </c>
      <c r="C5" s="179"/>
      <c r="D5" s="180">
        <f>SUM(D6:D8)</f>
        <v>50857</v>
      </c>
      <c r="E5" s="181"/>
      <c r="F5" s="178">
        <f>SUM(F6:F8)</f>
        <v>10412</v>
      </c>
      <c r="G5" s="182"/>
      <c r="H5" s="178">
        <f t="shared" ref="H5:H19" si="0">B5+D5+F5</f>
        <v>239412</v>
      </c>
      <c r="I5" s="183"/>
    </row>
    <row r="6" spans="1:9" ht="14.55" customHeight="1" x14ac:dyDescent="0.3">
      <c r="A6" s="129" t="s">
        <v>51</v>
      </c>
      <c r="B6" s="184">
        <v>94489</v>
      </c>
      <c r="C6" s="185">
        <f>B6/B$5*100</f>
        <v>53.041096197998236</v>
      </c>
      <c r="D6" s="186">
        <v>26449</v>
      </c>
      <c r="E6" s="187">
        <f>D6/D$5*100</f>
        <v>52.006606760131348</v>
      </c>
      <c r="F6" s="184">
        <v>5548</v>
      </c>
      <c r="G6" s="188">
        <f>F6/F$5*100</f>
        <v>53.284671532846716</v>
      </c>
      <c r="H6" s="184">
        <f t="shared" si="0"/>
        <v>126486</v>
      </c>
      <c r="I6" s="189">
        <f>H6/H$5*100</f>
        <v>52.831938248709342</v>
      </c>
    </row>
    <row r="7" spans="1:9" ht="14.55" customHeight="1" x14ac:dyDescent="0.3">
      <c r="A7" s="145" t="s">
        <v>52</v>
      </c>
      <c r="B7" s="184">
        <v>81570</v>
      </c>
      <c r="C7" s="190">
        <f>B7/B$5*100</f>
        <v>45.789057105808254</v>
      </c>
      <c r="D7" s="186">
        <v>22993</v>
      </c>
      <c r="E7" s="191">
        <f>D7/D$5*100</f>
        <v>45.211082053601274</v>
      </c>
      <c r="F7" s="184">
        <v>4823</v>
      </c>
      <c r="G7" s="192">
        <f>F7/F$5*100</f>
        <v>46.321552055320787</v>
      </c>
      <c r="H7" s="193">
        <f t="shared" si="0"/>
        <v>109386</v>
      </c>
      <c r="I7" s="194">
        <f>H7/H$5*100</f>
        <v>45.689439125858357</v>
      </c>
    </row>
    <row r="8" spans="1:9" s="6" customFormat="1" ht="14.55" customHeight="1" thickBot="1" x14ac:dyDescent="0.35">
      <c r="A8" s="195" t="s">
        <v>53</v>
      </c>
      <c r="B8" s="184">
        <v>2084</v>
      </c>
      <c r="C8" s="196">
        <f>B8/B$5*100</f>
        <v>1.1698466961935075</v>
      </c>
      <c r="D8" s="186">
        <v>1415</v>
      </c>
      <c r="E8" s="197">
        <f>D8/D$5*100</f>
        <v>2.7823111862673771</v>
      </c>
      <c r="F8" s="184">
        <v>41</v>
      </c>
      <c r="G8" s="198">
        <f>F8/F$5*100</f>
        <v>0.39377641183250095</v>
      </c>
      <c r="H8" s="199">
        <f t="shared" si="0"/>
        <v>3540</v>
      </c>
      <c r="I8" s="200">
        <f>H8/H$5*100</f>
        <v>1.4786226254323092</v>
      </c>
    </row>
    <row r="9" spans="1:9" ht="14.55" customHeight="1" thickBot="1" x14ac:dyDescent="0.35">
      <c r="A9" s="27" t="s">
        <v>54</v>
      </c>
      <c r="B9" s="178">
        <f>SUM(B10:B19)</f>
        <v>178143</v>
      </c>
      <c r="C9" s="179"/>
      <c r="D9" s="180">
        <f>SUM(D10:D19)</f>
        <v>50857</v>
      </c>
      <c r="E9" s="181"/>
      <c r="F9" s="178">
        <f>SUM(F10:F19)</f>
        <v>10412</v>
      </c>
      <c r="G9" s="182"/>
      <c r="H9" s="178">
        <f t="shared" si="0"/>
        <v>239412</v>
      </c>
      <c r="I9" s="183"/>
    </row>
    <row r="10" spans="1:9" ht="14.55" customHeight="1" x14ac:dyDescent="0.3">
      <c r="A10" s="129" t="s">
        <v>55</v>
      </c>
      <c r="B10" s="184">
        <v>154033</v>
      </c>
      <c r="C10" s="185">
        <f t="shared" ref="C10:C19" si="1">B10/B$9*100</f>
        <v>86.465929056993545</v>
      </c>
      <c r="D10" s="186">
        <v>39189</v>
      </c>
      <c r="E10" s="187">
        <f t="shared" ref="E10:E19" si="2">D10/D$9*100</f>
        <v>77.05723892482844</v>
      </c>
      <c r="F10" s="184">
        <v>8920</v>
      </c>
      <c r="G10" s="188">
        <f t="shared" ref="G10:G19" si="3">F10/F$9*100</f>
        <v>85.670380330388014</v>
      </c>
      <c r="H10" s="184">
        <f t="shared" si="0"/>
        <v>202142</v>
      </c>
      <c r="I10" s="189">
        <f t="shared" ref="I10:I19" si="4">H10/H$9*100</f>
        <v>84.432693432242317</v>
      </c>
    </row>
    <row r="11" spans="1:9" ht="14.55" customHeight="1" x14ac:dyDescent="0.3">
      <c r="A11" s="145" t="s">
        <v>56</v>
      </c>
      <c r="B11" s="184">
        <v>3949</v>
      </c>
      <c r="C11" s="190">
        <f t="shared" si="1"/>
        <v>2.2167584468657204</v>
      </c>
      <c r="D11" s="186">
        <v>2144</v>
      </c>
      <c r="E11" s="191">
        <f t="shared" si="2"/>
        <v>4.2157421790510652</v>
      </c>
      <c r="F11" s="184">
        <v>226</v>
      </c>
      <c r="G11" s="192">
        <f t="shared" si="3"/>
        <v>2.1705724164425662</v>
      </c>
      <c r="H11" s="193">
        <f t="shared" si="0"/>
        <v>6319</v>
      </c>
      <c r="I11" s="194">
        <f t="shared" si="4"/>
        <v>2.6393831553973901</v>
      </c>
    </row>
    <row r="12" spans="1:9" ht="14.55" customHeight="1" x14ac:dyDescent="0.3">
      <c r="A12" s="145" t="s">
        <v>57</v>
      </c>
      <c r="B12" s="184">
        <v>9827</v>
      </c>
      <c r="C12" s="190">
        <f t="shared" si="1"/>
        <v>5.5163548385285974</v>
      </c>
      <c r="D12" s="186">
        <v>3466</v>
      </c>
      <c r="E12" s="191">
        <f t="shared" si="2"/>
        <v>6.8151876831114695</v>
      </c>
      <c r="F12" s="184">
        <v>642</v>
      </c>
      <c r="G12" s="192">
        <f t="shared" si="3"/>
        <v>6.1659623511333077</v>
      </c>
      <c r="H12" s="193">
        <f t="shared" si="0"/>
        <v>13935</v>
      </c>
      <c r="I12" s="194">
        <f t="shared" si="4"/>
        <v>5.8205102501127763</v>
      </c>
    </row>
    <row r="13" spans="1:9" ht="14.55" customHeight="1" x14ac:dyDescent="0.3">
      <c r="A13" s="145" t="s">
        <v>58</v>
      </c>
      <c r="B13" s="184">
        <v>4349</v>
      </c>
      <c r="C13" s="190">
        <f t="shared" si="1"/>
        <v>2.4412971601466236</v>
      </c>
      <c r="D13" s="186">
        <v>3822</v>
      </c>
      <c r="E13" s="191">
        <f t="shared" si="2"/>
        <v>7.5151896494091277</v>
      </c>
      <c r="F13" s="184">
        <v>235</v>
      </c>
      <c r="G13" s="192">
        <f t="shared" si="3"/>
        <v>2.257011140991164</v>
      </c>
      <c r="H13" s="193">
        <f t="shared" si="0"/>
        <v>8406</v>
      </c>
      <c r="I13" s="194">
        <f t="shared" si="4"/>
        <v>3.5111022003909578</v>
      </c>
    </row>
    <row r="14" spans="1:9" ht="14.55" customHeight="1" x14ac:dyDescent="0.3">
      <c r="A14" s="145" t="s">
        <v>59</v>
      </c>
      <c r="B14" s="184">
        <v>372</v>
      </c>
      <c r="C14" s="190">
        <f t="shared" si="1"/>
        <v>0.20882100335124029</v>
      </c>
      <c r="D14" s="186">
        <v>623</v>
      </c>
      <c r="E14" s="191">
        <f t="shared" si="2"/>
        <v>1.2250034410209019</v>
      </c>
      <c r="F14" s="184">
        <v>8</v>
      </c>
      <c r="G14" s="192">
        <f t="shared" si="3"/>
        <v>7.6834421820975801E-2</v>
      </c>
      <c r="H14" s="193">
        <f t="shared" si="0"/>
        <v>1003</v>
      </c>
      <c r="I14" s="194">
        <f t="shared" si="4"/>
        <v>0.41894307720582091</v>
      </c>
    </row>
    <row r="15" spans="1:9" ht="14.55" customHeight="1" x14ac:dyDescent="0.3">
      <c r="A15" s="145" t="s">
        <v>60</v>
      </c>
      <c r="B15" s="184">
        <v>1858</v>
      </c>
      <c r="C15" s="190">
        <f t="shared" si="1"/>
        <v>1.042982323189797</v>
      </c>
      <c r="D15" s="186">
        <v>395</v>
      </c>
      <c r="E15" s="191">
        <f t="shared" si="2"/>
        <v>0.77668757496509822</v>
      </c>
      <c r="F15" s="184">
        <v>56</v>
      </c>
      <c r="G15" s="192">
        <f t="shared" si="3"/>
        <v>0.53784095274683064</v>
      </c>
      <c r="H15" s="193">
        <f t="shared" si="0"/>
        <v>2309</v>
      </c>
      <c r="I15" s="194">
        <f t="shared" si="4"/>
        <v>0.96444622658847512</v>
      </c>
    </row>
    <row r="16" spans="1:9" ht="14.55" customHeight="1" x14ac:dyDescent="0.3">
      <c r="A16" s="145" t="s">
        <v>61</v>
      </c>
      <c r="B16" s="184">
        <v>534</v>
      </c>
      <c r="C16" s="190">
        <f t="shared" si="1"/>
        <v>0.29975918223000619</v>
      </c>
      <c r="D16" s="186">
        <v>325</v>
      </c>
      <c r="E16" s="191">
        <f t="shared" si="2"/>
        <v>0.63904673889533392</v>
      </c>
      <c r="F16" s="184">
        <v>42</v>
      </c>
      <c r="G16" s="192">
        <f t="shared" si="3"/>
        <v>0.40338071456012292</v>
      </c>
      <c r="H16" s="193">
        <f t="shared" si="0"/>
        <v>901</v>
      </c>
      <c r="I16" s="194">
        <f t="shared" si="4"/>
        <v>0.37633869647302559</v>
      </c>
    </row>
    <row r="17" spans="1:9" ht="14.55" customHeight="1" x14ac:dyDescent="0.3">
      <c r="A17" s="145" t="s">
        <v>62</v>
      </c>
      <c r="B17" s="184">
        <v>26</v>
      </c>
      <c r="C17" s="190">
        <f t="shared" si="1"/>
        <v>1.4595016363258729E-2</v>
      </c>
      <c r="D17" s="186">
        <v>13</v>
      </c>
      <c r="E17" s="191">
        <f t="shared" si="2"/>
        <v>2.5561869555813358E-2</v>
      </c>
      <c r="F17" s="184">
        <v>24</v>
      </c>
      <c r="G17" s="192">
        <f t="shared" si="3"/>
        <v>0.23050326546292738</v>
      </c>
      <c r="H17" s="193">
        <f t="shared" si="0"/>
        <v>63</v>
      </c>
      <c r="I17" s="194">
        <f t="shared" si="4"/>
        <v>2.6314470452608894E-2</v>
      </c>
    </row>
    <row r="18" spans="1:9" ht="14.55" customHeight="1" x14ac:dyDescent="0.3">
      <c r="A18" s="145" t="s">
        <v>63</v>
      </c>
      <c r="B18" s="184">
        <v>185</v>
      </c>
      <c r="C18" s="190">
        <f t="shared" si="1"/>
        <v>0.10384915489241787</v>
      </c>
      <c r="D18" s="186">
        <v>27</v>
      </c>
      <c r="E18" s="191">
        <f t="shared" si="2"/>
        <v>5.3090036769766209E-2</v>
      </c>
      <c r="F18" s="184">
        <v>45</v>
      </c>
      <c r="G18" s="192">
        <f t="shared" si="3"/>
        <v>0.43219362274298884</v>
      </c>
      <c r="H18" s="193">
        <f t="shared" si="0"/>
        <v>257</v>
      </c>
      <c r="I18" s="194">
        <f t="shared" si="4"/>
        <v>0.1073463318463569</v>
      </c>
    </row>
    <row r="19" spans="1:9" ht="14.55" customHeight="1" thickBot="1" x14ac:dyDescent="0.35">
      <c r="A19" s="131" t="s">
        <v>64</v>
      </c>
      <c r="B19" s="201">
        <v>3010</v>
      </c>
      <c r="C19" s="202">
        <f t="shared" si="1"/>
        <v>1.6896538174387992</v>
      </c>
      <c r="D19" s="203">
        <v>853</v>
      </c>
      <c r="E19" s="204">
        <f t="shared" si="2"/>
        <v>1.6772519023929844</v>
      </c>
      <c r="F19" s="201">
        <v>214</v>
      </c>
      <c r="G19" s="205">
        <f t="shared" si="3"/>
        <v>2.0553207837111027</v>
      </c>
      <c r="H19" s="201">
        <f t="shared" si="0"/>
        <v>4077</v>
      </c>
      <c r="I19" s="206">
        <f t="shared" si="4"/>
        <v>1.7029221592902613</v>
      </c>
    </row>
    <row r="20" spans="1:9" ht="14.55" customHeight="1" x14ac:dyDescent="0.3">
      <c r="A20" s="55" t="s">
        <v>30</v>
      </c>
      <c r="B20" s="207"/>
      <c r="C20" s="207"/>
      <c r="D20" s="207"/>
      <c r="E20" s="207"/>
      <c r="F20" s="207"/>
      <c r="G20" s="207"/>
      <c r="H20" s="207"/>
      <c r="I20" s="207"/>
    </row>
  </sheetData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D82B0-70D6-4748-99FB-DD90A56038C0}">
  <sheetPr>
    <tabColor rgb="FFD3DAED"/>
  </sheetPr>
  <dimension ref="A1:G18"/>
  <sheetViews>
    <sheetView zoomScaleNormal="100" workbookViewId="0"/>
  </sheetViews>
  <sheetFormatPr defaultColWidth="9.21875" defaultRowHeight="14.55" customHeight="1" x14ac:dyDescent="0.3"/>
  <cols>
    <col min="1" max="1" width="29.77734375" style="55" customWidth="1"/>
    <col min="2" max="2" width="10.44140625" style="55" customWidth="1"/>
    <col min="3" max="3" width="9.77734375" style="56" customWidth="1"/>
    <col min="4" max="4" width="9.77734375" style="110" customWidth="1"/>
    <col min="5" max="5" width="9.77734375" style="56" customWidth="1"/>
    <col min="6" max="7" width="9.77734375" style="55" customWidth="1"/>
    <col min="8" max="16384" width="9.21875" style="55"/>
  </cols>
  <sheetData>
    <row r="1" spans="1:7" ht="14.55" customHeight="1" thickBot="1" x14ac:dyDescent="0.35">
      <c r="A1" s="57" t="s">
        <v>65</v>
      </c>
      <c r="B1" s="208"/>
      <c r="C1" s="208"/>
      <c r="D1" s="208"/>
      <c r="E1" s="209"/>
      <c r="F1" s="208"/>
      <c r="G1" s="209"/>
    </row>
    <row r="2" spans="1:7" ht="14.55" customHeight="1" thickBot="1" x14ac:dyDescent="0.35">
      <c r="A2" s="61"/>
      <c r="B2" s="113" t="s">
        <v>19</v>
      </c>
      <c r="C2" s="114"/>
      <c r="D2" s="115"/>
      <c r="E2" s="116"/>
      <c r="F2" s="68" t="s">
        <v>21</v>
      </c>
      <c r="G2" s="69"/>
    </row>
    <row r="3" spans="1:7" ht="14.55" customHeight="1" thickBot="1" x14ac:dyDescent="0.35">
      <c r="A3" s="70"/>
      <c r="B3" s="62" t="s">
        <v>22</v>
      </c>
      <c r="C3" s="71"/>
      <c r="D3" s="72" t="s">
        <v>23</v>
      </c>
      <c r="E3" s="65"/>
      <c r="F3" s="75"/>
      <c r="G3" s="75"/>
    </row>
    <row r="4" spans="1:7" ht="14.55" customHeight="1" thickBot="1" x14ac:dyDescent="0.35">
      <c r="A4" s="12"/>
      <c r="B4" s="81" t="s">
        <v>1</v>
      </c>
      <c r="C4" s="118" t="s">
        <v>2</v>
      </c>
      <c r="D4" s="119" t="s">
        <v>1</v>
      </c>
      <c r="E4" s="120" t="s">
        <v>2</v>
      </c>
      <c r="F4" s="81" t="s">
        <v>1</v>
      </c>
      <c r="G4" s="210" t="s">
        <v>2</v>
      </c>
    </row>
    <row r="5" spans="1:7" ht="14.55" customHeight="1" thickBot="1" x14ac:dyDescent="0.35">
      <c r="A5" s="27" t="s">
        <v>66</v>
      </c>
      <c r="B5" s="83">
        <f>SUM(B6:B11)</f>
        <v>178143</v>
      </c>
      <c r="C5" s="211"/>
      <c r="D5" s="85">
        <f>SUM(D6:D11)</f>
        <v>50857</v>
      </c>
      <c r="E5" s="212"/>
      <c r="F5" s="83">
        <f t="shared" ref="F5:F18" si="0">B5+D5</f>
        <v>229000</v>
      </c>
      <c r="G5" s="213"/>
    </row>
    <row r="6" spans="1:7" ht="14.55" customHeight="1" x14ac:dyDescent="0.3">
      <c r="A6" s="129" t="s">
        <v>67</v>
      </c>
      <c r="B6" s="214">
        <v>169176</v>
      </c>
      <c r="C6" s="215">
        <f t="shared" ref="C6:C11" si="1">B6/B$5*100</f>
        <v>94.966403395025338</v>
      </c>
      <c r="D6" s="216">
        <v>47157</v>
      </c>
      <c r="E6" s="217">
        <f t="shared" ref="E6:E11" si="2">D6/D$5*100</f>
        <v>92.724698664883888</v>
      </c>
      <c r="F6" s="218">
        <f t="shared" si="0"/>
        <v>216333</v>
      </c>
      <c r="G6" s="219">
        <f t="shared" ref="G6:G11" si="3">F6/F$5*100</f>
        <v>94.468558951965065</v>
      </c>
    </row>
    <row r="7" spans="1:7" ht="14.55" customHeight="1" x14ac:dyDescent="0.3">
      <c r="A7" s="145" t="s">
        <v>68</v>
      </c>
      <c r="B7" s="214">
        <v>2806</v>
      </c>
      <c r="C7" s="220">
        <f t="shared" si="1"/>
        <v>1.5751390736655384</v>
      </c>
      <c r="D7" s="216">
        <v>665</v>
      </c>
      <c r="E7" s="221">
        <f t="shared" si="2"/>
        <v>1.3075879426627603</v>
      </c>
      <c r="F7" s="222">
        <f t="shared" si="0"/>
        <v>3471</v>
      </c>
      <c r="G7" s="223">
        <f t="shared" si="3"/>
        <v>1.5157205240174672</v>
      </c>
    </row>
    <row r="8" spans="1:7" ht="14.55" customHeight="1" x14ac:dyDescent="0.3">
      <c r="A8" s="145" t="s">
        <v>69</v>
      </c>
      <c r="B8" s="214">
        <v>1215</v>
      </c>
      <c r="C8" s="220">
        <f t="shared" si="1"/>
        <v>0.68203634159074455</v>
      </c>
      <c r="D8" s="216">
        <v>183</v>
      </c>
      <c r="E8" s="221">
        <f t="shared" si="2"/>
        <v>0.35983247143952651</v>
      </c>
      <c r="F8" s="222">
        <f t="shared" si="0"/>
        <v>1398</v>
      </c>
      <c r="G8" s="223">
        <f t="shared" si="3"/>
        <v>0.61048034934497819</v>
      </c>
    </row>
    <row r="9" spans="1:7" ht="14.55" customHeight="1" x14ac:dyDescent="0.3">
      <c r="A9" s="145" t="s">
        <v>70</v>
      </c>
      <c r="B9" s="214">
        <v>110</v>
      </c>
      <c r="C9" s="220">
        <f t="shared" si="1"/>
        <v>6.1748146152248475E-2</v>
      </c>
      <c r="D9" s="216">
        <v>33</v>
      </c>
      <c r="E9" s="221">
        <f t="shared" si="2"/>
        <v>6.4887822718603147E-2</v>
      </c>
      <c r="F9" s="222">
        <f t="shared" si="0"/>
        <v>143</v>
      </c>
      <c r="G9" s="223">
        <f t="shared" si="3"/>
        <v>6.2445414847161575E-2</v>
      </c>
    </row>
    <row r="10" spans="1:7" ht="14.55" customHeight="1" x14ac:dyDescent="0.3">
      <c r="A10" s="145" t="s">
        <v>71</v>
      </c>
      <c r="B10" s="214">
        <v>998</v>
      </c>
      <c r="C10" s="220">
        <f t="shared" si="1"/>
        <v>0.56022408963585435</v>
      </c>
      <c r="D10" s="216">
        <v>1099</v>
      </c>
      <c r="E10" s="221">
        <f t="shared" si="2"/>
        <v>2.1609611262952986</v>
      </c>
      <c r="F10" s="222">
        <f t="shared" si="0"/>
        <v>2097</v>
      </c>
      <c r="G10" s="223">
        <f t="shared" si="3"/>
        <v>0.91572052401746717</v>
      </c>
    </row>
    <row r="11" spans="1:7" ht="14.55" customHeight="1" thickBot="1" x14ac:dyDescent="0.35">
      <c r="A11" s="195" t="s">
        <v>72</v>
      </c>
      <c r="B11" s="214">
        <v>3838</v>
      </c>
      <c r="C11" s="224">
        <f t="shared" si="1"/>
        <v>2.1544489539302698</v>
      </c>
      <c r="D11" s="216">
        <v>1720</v>
      </c>
      <c r="E11" s="225">
        <f t="shared" si="2"/>
        <v>3.3820319719999214</v>
      </c>
      <c r="F11" s="226">
        <f t="shared" si="0"/>
        <v>5558</v>
      </c>
      <c r="G11" s="227">
        <f t="shared" si="3"/>
        <v>2.4270742358078601</v>
      </c>
    </row>
    <row r="12" spans="1:7" ht="14.55" customHeight="1" thickBot="1" x14ac:dyDescent="0.35">
      <c r="A12" s="27" t="s">
        <v>73</v>
      </c>
      <c r="B12" s="83">
        <f>SUM(B13:B18)</f>
        <v>178143</v>
      </c>
      <c r="C12" s="211"/>
      <c r="D12" s="85">
        <f>SUM(D13:D18)</f>
        <v>50857</v>
      </c>
      <c r="E12" s="212"/>
      <c r="F12" s="228">
        <f t="shared" si="0"/>
        <v>229000</v>
      </c>
      <c r="G12" s="213"/>
    </row>
    <row r="13" spans="1:7" ht="14.55" customHeight="1" x14ac:dyDescent="0.3">
      <c r="A13" s="129" t="s">
        <v>74</v>
      </c>
      <c r="B13" s="214">
        <v>162495</v>
      </c>
      <c r="C13" s="215">
        <f t="shared" ref="C13:C18" si="4">B13/B$12*100</f>
        <v>91.216045536451048</v>
      </c>
      <c r="D13" s="216">
        <v>45016</v>
      </c>
      <c r="E13" s="217">
        <f t="shared" ref="E13:E18" si="5">D13/D$12*100</f>
        <v>88.514855378807241</v>
      </c>
      <c r="F13" s="218">
        <f t="shared" si="0"/>
        <v>207511</v>
      </c>
      <c r="G13" s="219">
        <f t="shared" ref="G13:G18" si="6">F13/F$12*100</f>
        <v>90.616157205240171</v>
      </c>
    </row>
    <row r="14" spans="1:7" ht="14.55" customHeight="1" x14ac:dyDescent="0.3">
      <c r="A14" s="145" t="s">
        <v>75</v>
      </c>
      <c r="B14" s="229">
        <v>107</v>
      </c>
      <c r="C14" s="220">
        <f t="shared" si="4"/>
        <v>6.0064105802641696E-2</v>
      </c>
      <c r="D14" s="230">
        <v>10</v>
      </c>
      <c r="E14" s="221">
        <f t="shared" si="5"/>
        <v>1.9662976581394889E-2</v>
      </c>
      <c r="F14" s="222">
        <f t="shared" si="0"/>
        <v>117</v>
      </c>
      <c r="G14" s="223">
        <f t="shared" si="6"/>
        <v>5.1091703056768557E-2</v>
      </c>
    </row>
    <row r="15" spans="1:7" ht="14.55" customHeight="1" x14ac:dyDescent="0.3">
      <c r="A15" s="145" t="s">
        <v>76</v>
      </c>
      <c r="B15" s="229">
        <v>1522</v>
      </c>
      <c r="C15" s="220">
        <f t="shared" si="4"/>
        <v>0.85436980403383789</v>
      </c>
      <c r="D15" s="230">
        <v>257</v>
      </c>
      <c r="E15" s="221">
        <f t="shared" si="5"/>
        <v>0.50533849814184872</v>
      </c>
      <c r="F15" s="222">
        <f t="shared" si="0"/>
        <v>1779</v>
      </c>
      <c r="G15" s="223">
        <f t="shared" si="6"/>
        <v>0.77685589519650655</v>
      </c>
    </row>
    <row r="16" spans="1:7" ht="14.55" customHeight="1" x14ac:dyDescent="0.3">
      <c r="A16" s="145" t="s">
        <v>77</v>
      </c>
      <c r="B16" s="229">
        <v>2919</v>
      </c>
      <c r="C16" s="220">
        <f t="shared" si="4"/>
        <v>1.6385712601673936</v>
      </c>
      <c r="D16" s="230">
        <v>1485</v>
      </c>
      <c r="E16" s="221">
        <f t="shared" si="5"/>
        <v>2.9199520223371414</v>
      </c>
      <c r="F16" s="222">
        <f t="shared" si="0"/>
        <v>4404</v>
      </c>
      <c r="G16" s="223">
        <f t="shared" si="6"/>
        <v>1.9231441048034936</v>
      </c>
    </row>
    <row r="17" spans="1:7" ht="14.55" customHeight="1" x14ac:dyDescent="0.3">
      <c r="A17" s="231" t="s">
        <v>78</v>
      </c>
      <c r="B17" s="229">
        <v>666</v>
      </c>
      <c r="C17" s="232">
        <f t="shared" si="4"/>
        <v>0.37385695761270438</v>
      </c>
      <c r="D17" s="230">
        <v>224</v>
      </c>
      <c r="E17" s="233">
        <f t="shared" si="5"/>
        <v>0.44045067542324556</v>
      </c>
      <c r="F17" s="234">
        <f t="shared" si="0"/>
        <v>890</v>
      </c>
      <c r="G17" s="235">
        <f t="shared" si="6"/>
        <v>0.388646288209607</v>
      </c>
    </row>
    <row r="18" spans="1:7" ht="14.55" customHeight="1" thickBot="1" x14ac:dyDescent="0.35">
      <c r="A18" s="131" t="s">
        <v>79</v>
      </c>
      <c r="B18" s="236">
        <v>10434</v>
      </c>
      <c r="C18" s="237">
        <f t="shared" si="4"/>
        <v>5.8570923359323697</v>
      </c>
      <c r="D18" s="238">
        <v>3865</v>
      </c>
      <c r="E18" s="239">
        <f t="shared" si="5"/>
        <v>7.5997404487091265</v>
      </c>
      <c r="F18" s="240">
        <f t="shared" si="0"/>
        <v>14299</v>
      </c>
      <c r="G18" s="241">
        <f t="shared" si="6"/>
        <v>6.2441048034934497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8056B-3763-4AAE-A982-65E2A509E03F}">
  <sheetPr>
    <tabColor rgb="FFD3DAED"/>
  </sheetPr>
  <dimension ref="A1:C29"/>
  <sheetViews>
    <sheetView zoomScaleNormal="100" workbookViewId="0"/>
  </sheetViews>
  <sheetFormatPr defaultColWidth="9.21875" defaultRowHeight="14.55" customHeight="1" x14ac:dyDescent="0.3"/>
  <cols>
    <col min="1" max="1" width="45.44140625" style="55" customWidth="1"/>
    <col min="2" max="2" width="9.77734375" style="55" customWidth="1"/>
    <col min="3" max="3" width="9.77734375" style="56" customWidth="1"/>
    <col min="4" max="16384" width="9.21875" style="55"/>
  </cols>
  <sheetData>
    <row r="1" spans="1:3" ht="14.55" customHeight="1" thickBot="1" x14ac:dyDescent="0.35">
      <c r="A1" s="57" t="s">
        <v>80</v>
      </c>
      <c r="B1" s="58"/>
      <c r="C1" s="59"/>
    </row>
    <row r="2" spans="1:3" ht="14.55" customHeight="1" thickBot="1" x14ac:dyDescent="0.35">
      <c r="A2" s="242"/>
      <c r="B2" s="243" t="s">
        <v>20</v>
      </c>
      <c r="C2" s="244"/>
    </row>
    <row r="3" spans="1:3" ht="14.55" customHeight="1" thickBot="1" x14ac:dyDescent="0.35">
      <c r="A3" s="12"/>
      <c r="B3" s="81" t="s">
        <v>1</v>
      </c>
      <c r="C3" s="210" t="s">
        <v>2</v>
      </c>
    </row>
    <row r="4" spans="1:3" ht="14.55" customHeight="1" thickBot="1" x14ac:dyDescent="0.35">
      <c r="A4" s="27" t="s">
        <v>66</v>
      </c>
      <c r="B4" s="245">
        <f>SUM(B5:B20)</f>
        <v>10412</v>
      </c>
      <c r="C4" s="246"/>
    </row>
    <row r="5" spans="1:3" ht="14.55" customHeight="1" x14ac:dyDescent="0.3">
      <c r="A5" s="129" t="s">
        <v>81</v>
      </c>
      <c r="B5" s="247">
        <v>2502</v>
      </c>
      <c r="C5" s="248">
        <f t="shared" ref="C5:C20" si="0">B5/B$4*100</f>
        <v>24.029965424510181</v>
      </c>
    </row>
    <row r="6" spans="1:3" ht="14.55" customHeight="1" x14ac:dyDescent="0.3">
      <c r="A6" s="145" t="s">
        <v>82</v>
      </c>
      <c r="B6" s="247">
        <v>418</v>
      </c>
      <c r="C6" s="249">
        <f t="shared" si="0"/>
        <v>4.0145985401459852</v>
      </c>
    </row>
    <row r="7" spans="1:3" ht="14.55" customHeight="1" x14ac:dyDescent="0.3">
      <c r="A7" s="145" t="s">
        <v>83</v>
      </c>
      <c r="B7" s="247">
        <v>1019</v>
      </c>
      <c r="C7" s="249">
        <f t="shared" si="0"/>
        <v>9.7867844794467924</v>
      </c>
    </row>
    <row r="8" spans="1:3" ht="14.55" customHeight="1" x14ac:dyDescent="0.3">
      <c r="A8" s="145" t="s">
        <v>84</v>
      </c>
      <c r="B8" s="247">
        <v>31</v>
      </c>
      <c r="C8" s="249">
        <f t="shared" si="0"/>
        <v>0.29773338455628118</v>
      </c>
    </row>
    <row r="9" spans="1:3" ht="14.55" customHeight="1" x14ac:dyDescent="0.3">
      <c r="A9" s="145" t="s">
        <v>85</v>
      </c>
      <c r="B9" s="247">
        <v>37</v>
      </c>
      <c r="C9" s="249">
        <f>B9/B$4*100</f>
        <v>0.35535920092201306</v>
      </c>
    </row>
    <row r="10" spans="1:3" ht="14.55" customHeight="1" x14ac:dyDescent="0.3">
      <c r="A10" s="145" t="s">
        <v>86</v>
      </c>
      <c r="B10" s="247">
        <v>267</v>
      </c>
      <c r="C10" s="249">
        <f t="shared" si="0"/>
        <v>2.564348828275067</v>
      </c>
    </row>
    <row r="11" spans="1:3" ht="14.55" customHeight="1" x14ac:dyDescent="0.3">
      <c r="A11" s="145" t="s">
        <v>87</v>
      </c>
      <c r="B11" s="247">
        <v>194</v>
      </c>
      <c r="C11" s="249">
        <f t="shared" si="0"/>
        <v>1.8632347291586631</v>
      </c>
    </row>
    <row r="12" spans="1:3" ht="14.55" customHeight="1" x14ac:dyDescent="0.3">
      <c r="A12" s="250" t="s">
        <v>88</v>
      </c>
      <c r="B12" s="247">
        <v>480</v>
      </c>
      <c r="C12" s="249">
        <f t="shared" si="0"/>
        <v>4.6100653092585482</v>
      </c>
    </row>
    <row r="13" spans="1:3" ht="14.55" customHeight="1" x14ac:dyDescent="0.3">
      <c r="A13" s="145" t="s">
        <v>89</v>
      </c>
      <c r="B13" s="247">
        <v>168</v>
      </c>
      <c r="C13" s="249">
        <f t="shared" si="0"/>
        <v>1.6135228582404917</v>
      </c>
    </row>
    <row r="14" spans="1:3" ht="14.55" customHeight="1" x14ac:dyDescent="0.3">
      <c r="A14" s="145" t="s">
        <v>90</v>
      </c>
      <c r="B14" s="247">
        <v>122</v>
      </c>
      <c r="C14" s="249">
        <f t="shared" si="0"/>
        <v>1.1717249327698809</v>
      </c>
    </row>
    <row r="15" spans="1:3" ht="14.55" customHeight="1" x14ac:dyDescent="0.3">
      <c r="A15" s="145" t="s">
        <v>91</v>
      </c>
      <c r="B15" s="247">
        <v>13</v>
      </c>
      <c r="C15" s="249">
        <f t="shared" si="0"/>
        <v>0.12485593545908567</v>
      </c>
    </row>
    <row r="16" spans="1:3" ht="14.55" customHeight="1" x14ac:dyDescent="0.3">
      <c r="A16" s="145" t="s">
        <v>92</v>
      </c>
      <c r="B16" s="247">
        <v>1968</v>
      </c>
      <c r="C16" s="249">
        <f t="shared" si="0"/>
        <v>18.901267767960046</v>
      </c>
    </row>
    <row r="17" spans="1:3" ht="14.55" customHeight="1" x14ac:dyDescent="0.3">
      <c r="A17" s="251" t="s">
        <v>93</v>
      </c>
      <c r="B17" s="247">
        <v>198</v>
      </c>
      <c r="C17" s="249">
        <f t="shared" si="0"/>
        <v>1.9016519400691509</v>
      </c>
    </row>
    <row r="18" spans="1:3" ht="14.55" customHeight="1" x14ac:dyDescent="0.3">
      <c r="A18" s="251" t="s">
        <v>94</v>
      </c>
      <c r="B18" s="247">
        <v>174</v>
      </c>
      <c r="C18" s="249">
        <f t="shared" si="0"/>
        <v>1.6711486746062238</v>
      </c>
    </row>
    <row r="19" spans="1:3" ht="14.55" customHeight="1" x14ac:dyDescent="0.3">
      <c r="A19" s="145" t="s">
        <v>95</v>
      </c>
      <c r="B19" s="247">
        <v>1847</v>
      </c>
      <c r="C19" s="249">
        <f t="shared" si="0"/>
        <v>17.739147137917787</v>
      </c>
    </row>
    <row r="20" spans="1:3" ht="14.55" customHeight="1" thickBot="1" x14ac:dyDescent="0.35">
      <c r="A20" s="195" t="s">
        <v>79</v>
      </c>
      <c r="B20" s="247">
        <v>974</v>
      </c>
      <c r="C20" s="252">
        <f t="shared" si="0"/>
        <v>9.3545908567038047</v>
      </c>
    </row>
    <row r="21" spans="1:3" ht="14.55" customHeight="1" thickBot="1" x14ac:dyDescent="0.35">
      <c r="A21" s="27" t="s">
        <v>73</v>
      </c>
      <c r="B21" s="245">
        <f>SUM(B22:B27)</f>
        <v>10412</v>
      </c>
      <c r="C21" s="253"/>
    </row>
    <row r="22" spans="1:3" ht="14.55" customHeight="1" x14ac:dyDescent="0.3">
      <c r="A22" s="129" t="s">
        <v>96</v>
      </c>
      <c r="B22" s="247">
        <v>6061</v>
      </c>
      <c r="C22" s="248">
        <f t="shared" ref="C22:C27" si="1">B22/B$21*100</f>
        <v>58.211678832116789</v>
      </c>
    </row>
    <row r="23" spans="1:3" ht="14.55" customHeight="1" x14ac:dyDescent="0.3">
      <c r="A23" s="145" t="s">
        <v>97</v>
      </c>
      <c r="B23" s="254">
        <v>1572</v>
      </c>
      <c r="C23" s="249">
        <f t="shared" si="1"/>
        <v>15.097963887821745</v>
      </c>
    </row>
    <row r="24" spans="1:3" ht="14.55" customHeight="1" x14ac:dyDescent="0.3">
      <c r="A24" s="145" t="s">
        <v>98</v>
      </c>
      <c r="B24" s="254">
        <v>386</v>
      </c>
      <c r="C24" s="249">
        <f t="shared" si="1"/>
        <v>3.7072608528620821</v>
      </c>
    </row>
    <row r="25" spans="1:3" ht="14.55" customHeight="1" x14ac:dyDescent="0.3">
      <c r="A25" s="145" t="s">
        <v>99</v>
      </c>
      <c r="B25" s="254">
        <v>712</v>
      </c>
      <c r="C25" s="249">
        <f t="shared" si="1"/>
        <v>6.8382635420668452</v>
      </c>
    </row>
    <row r="26" spans="1:3" ht="14.55" customHeight="1" x14ac:dyDescent="0.3">
      <c r="A26" s="145" t="s">
        <v>100</v>
      </c>
      <c r="B26" s="254">
        <v>1119</v>
      </c>
      <c r="C26" s="249">
        <f t="shared" si="1"/>
        <v>10.74721475220899</v>
      </c>
    </row>
    <row r="27" spans="1:3" ht="14.55" customHeight="1" thickBot="1" x14ac:dyDescent="0.35">
      <c r="A27" s="131" t="s">
        <v>79</v>
      </c>
      <c r="B27" s="255">
        <v>562</v>
      </c>
      <c r="C27" s="256">
        <f t="shared" si="1"/>
        <v>5.39761813292355</v>
      </c>
    </row>
    <row r="28" spans="1:3" ht="14.55" customHeight="1" x14ac:dyDescent="0.3">
      <c r="A28" s="55" t="s">
        <v>30</v>
      </c>
      <c r="B28" s="257"/>
      <c r="C28" s="258"/>
    </row>
    <row r="29" spans="1:3" ht="14.55" customHeight="1" x14ac:dyDescent="0.3">
      <c r="A29" s="259" t="s">
        <v>101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12</vt:i4>
      </vt:variant>
      <vt:variant>
        <vt:lpstr>Intervalli denominati</vt:lpstr>
      </vt:variant>
      <vt:variant>
        <vt:i4>6</vt:i4>
      </vt:variant>
    </vt:vector>
  </HeadingPairs>
  <TitlesOfParts>
    <vt:vector size="18" baseType="lpstr">
      <vt:lpstr>Riepilogo tabelle e figure</vt:lpstr>
      <vt:lpstr>Tabella 2.1b</vt:lpstr>
      <vt:lpstr>Tabella 2.2b</vt:lpstr>
      <vt:lpstr>Tabella 2.14</vt:lpstr>
      <vt:lpstr>Tabella 2.15</vt:lpstr>
      <vt:lpstr>Tabella 2.16</vt:lpstr>
      <vt:lpstr>Tabella 2.17</vt:lpstr>
      <vt:lpstr>Tabella 2.18</vt:lpstr>
      <vt:lpstr>Tabella 2.19</vt:lpstr>
      <vt:lpstr>Tabella 2.20</vt:lpstr>
      <vt:lpstr>Tabella 2.21</vt:lpstr>
      <vt:lpstr>Tabella 2.22</vt:lpstr>
      <vt:lpstr>'Tabella 2.15'!Area_stampa</vt:lpstr>
      <vt:lpstr>'Tabella 2.16'!Area_stampa</vt:lpstr>
      <vt:lpstr>'Tabella 2.17'!Area_stampa</vt:lpstr>
      <vt:lpstr>'Tabella 2.18'!Area_stampa</vt:lpstr>
      <vt:lpstr>'Tabella 2.19'!Area_stampa</vt:lpstr>
      <vt:lpstr>'Tabella 2.21'!Area_stampa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Cornacchia Attanasio</dc:creator>
  <cp:lastModifiedBy>Cornacchia Attanasio</cp:lastModifiedBy>
  <dcterms:created xsi:type="dcterms:W3CDTF">2015-06-05T18:19:34Z</dcterms:created>
  <dcterms:modified xsi:type="dcterms:W3CDTF">2024-10-28T20:24:49Z</dcterms:modified>
</cp:coreProperties>
</file>